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CENCIA_REV\CONTROL CAL ECONOM PRODUCCION\CALIDAD 2020\"/>
    </mc:Choice>
  </mc:AlternateContent>
  <bookViews>
    <workbookView xWindow="-120" yWindow="-120" windowWidth="20730" windowHeight="11160"/>
  </bookViews>
  <sheets>
    <sheet name="PARETO" sheetId="2" r:id="rId1"/>
    <sheet name="REGRESION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51" i="3" l="1"/>
  <c r="B49" i="3"/>
  <c r="B44" i="3"/>
  <c r="C33" i="3"/>
  <c r="C34" i="3" s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33" i="3" l="1"/>
  <c r="H62" i="2" l="1"/>
  <c r="H63" i="2"/>
  <c r="H64" i="2"/>
  <c r="H65" i="2"/>
  <c r="H66" i="2"/>
  <c r="H67" i="2"/>
  <c r="H68" i="2"/>
  <c r="H69" i="2"/>
  <c r="H70" i="2"/>
  <c r="H71" i="2"/>
  <c r="H72" i="2"/>
  <c r="H73" i="2"/>
  <c r="H61" i="2"/>
  <c r="F74" i="2"/>
  <c r="D88" i="2" l="1"/>
  <c r="D94" i="2"/>
  <c r="D98" i="2"/>
  <c r="D93" i="2"/>
  <c r="D97" i="2"/>
  <c r="D99" i="2"/>
  <c r="D90" i="2"/>
  <c r="D89" i="2"/>
  <c r="D95" i="2"/>
  <c r="D87" i="2"/>
  <c r="D96" i="2"/>
  <c r="D91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G61" i="2" l="1"/>
  <c r="G62" i="2" s="1"/>
  <c r="D92" i="2"/>
  <c r="D100" i="2" s="1"/>
  <c r="E88" i="2" l="1"/>
  <c r="E87" i="2"/>
  <c r="G63" i="2"/>
  <c r="G64" i="2" l="1"/>
  <c r="E90" i="2" s="1"/>
  <c r="E89" i="2"/>
  <c r="G65" i="2" l="1"/>
  <c r="E91" i="2" s="1"/>
  <c r="G66" i="2" l="1"/>
  <c r="E92" i="2" s="1"/>
  <c r="G67" i="2" l="1"/>
  <c r="E93" i="2" s="1"/>
  <c r="G68" i="2" l="1"/>
  <c r="E94" i="2" s="1"/>
  <c r="G69" i="2" l="1"/>
  <c r="E95" i="2" s="1"/>
  <c r="G70" i="2" l="1"/>
  <c r="E96" i="2" s="1"/>
  <c r="G71" i="2" l="1"/>
  <c r="E97" i="2" s="1"/>
  <c r="G72" i="2" l="1"/>
  <c r="E98" i="2" s="1"/>
  <c r="G73" i="2" l="1"/>
  <c r="E99" i="2" s="1"/>
</calcChain>
</file>

<file path=xl/sharedStrings.xml><?xml version="1.0" encoding="utf-8"?>
<sst xmlns="http://schemas.openxmlformats.org/spreadsheetml/2006/main" count="172" uniqueCount="105">
  <si>
    <t>En un análisis de Tiempos y Movimientos en la producción de muebles de madera se ha efectuado una auditoría</t>
  </si>
  <si>
    <t>item</t>
  </si>
  <si>
    <t>descripción</t>
  </si>
  <si>
    <t>Tratamiento de la madera seca.</t>
  </si>
  <si>
    <t>Trazado de la madera en oficina de diseño</t>
  </si>
  <si>
    <t>Movimiento al taller de ensamble</t>
  </si>
  <si>
    <t>Ordenamiento de las partes para ensamble</t>
  </si>
  <si>
    <t>Verificación de los trazados por el supervisor</t>
  </si>
  <si>
    <t>Control de calidad (metrología de los trazados)</t>
  </si>
  <si>
    <t>Ensamblado y pegado de las partes</t>
  </si>
  <si>
    <t>Traslado y distribución a la maestranza</t>
  </si>
  <si>
    <t>Maquinado y corte de la madera</t>
  </si>
  <si>
    <t>Lijado y pulido</t>
  </si>
  <si>
    <t>Revestido (laqueado) para proceso de pintura</t>
  </si>
  <si>
    <t>Pintado</t>
  </si>
  <si>
    <t>Barnizado</t>
  </si>
  <si>
    <t xml:space="preserve">Tiempo de secado </t>
  </si>
  <si>
    <t>Transporte a la tienda de venta</t>
  </si>
  <si>
    <t>Control de calidad al producto acabado</t>
  </si>
  <si>
    <t>Empaque o pegado de logotipo y cód. de barras</t>
  </si>
  <si>
    <t>Ordenamiento por productos</t>
  </si>
  <si>
    <t>El análisis para solución de este problema se centra en la variación de los TIEMPOS REALES vs. EL TIEMPO ESTANDAR.</t>
  </si>
  <si>
    <t xml:space="preserve">El tiempo real, es como su nombre lo indica los minutos u horas que actualmente les lleva en cada uno de los 18 procesos. </t>
  </si>
  <si>
    <t>como tiempo adecuado para cada operación.</t>
  </si>
  <si>
    <t xml:space="preserve">Entonces el análisis debemos concentrar en las variaciones en exceso de cada proceso. </t>
  </si>
  <si>
    <t>tiempo estandar TE (min.)</t>
  </si>
  <si>
    <t>tiempo real TR (min)</t>
  </si>
  <si>
    <t>Diferencia TR-TS</t>
  </si>
  <si>
    <t xml:space="preserve">puede significar que el proceso está siendo ejecutado con mucha prisa con riesgos de mala calidad. </t>
  </si>
  <si>
    <t>TOTAL</t>
  </si>
  <si>
    <t>ACUM.</t>
  </si>
  <si>
    <t>FREC.</t>
  </si>
  <si>
    <t xml:space="preserve">5.- Ahora consideramos las columnas solamente de la variación o diferencia TR - TS y la FRECUENCIA: </t>
  </si>
  <si>
    <t>6.- Elaboramos el gráfico: Opción gráfico &gt; Tipos personalizados &gt; Lineas y columnas 2</t>
  </si>
  <si>
    <t>prensión se puede abreviar o resumir los conceptos del eje X, tal como aquí se hizo. También deben corregirse las escalas,</t>
  </si>
  <si>
    <t>el eje Y2 de Frecuencias no debe superar 1,00 (el 100%)</t>
  </si>
  <si>
    <t>Todo este proceso como han podido ver es automático o ejecutado por el computador.</t>
  </si>
  <si>
    <t>7.- Mediante un proceso manual separamos el 20% vital y 80% trivial, trazando una flecha horizontal desde el 80% (0,8) de derecha a</t>
  </si>
  <si>
    <t>(flecha amarilla).</t>
  </si>
  <si>
    <t>Todos los ítemes contenidos al lado izquierdo de flecha vertical corresponden al 20% VITAL</t>
  </si>
  <si>
    <t>20 % VITAL</t>
  </si>
  <si>
    <t>A</t>
  </si>
  <si>
    <t>B</t>
  </si>
  <si>
    <t>C</t>
  </si>
  <si>
    <t>1.- Partimos obteniendo la diferencia entre el Tiempo real (TR) - el tiempo estándar (TE). Esta diferencia se ve en la columna C.</t>
  </si>
  <si>
    <t>D</t>
  </si>
  <si>
    <t>E</t>
  </si>
  <si>
    <t>3.- Una vez obtenida la diferencia analizamos y ordenamos de mayor a menor las variaciones positivas, de la columna C</t>
  </si>
  <si>
    <t xml:space="preserve">4.- Hacemos la sumatoria y obtenemos los "valores acumulados" en la columna D y la "frecuencia" en la columna E, esta última respecto de la </t>
  </si>
  <si>
    <t>Diferencia TR-TS (min)</t>
  </si>
  <si>
    <t>2.- Observamos que hay variaciones positivas y negativas. Entonces debemos concentrarnos solo en las variaciones</t>
  </si>
  <si>
    <r>
      <t xml:space="preserve">positivas, vale decir las que se están ejecutando en </t>
    </r>
    <r>
      <rPr>
        <b/>
        <u/>
        <sz val="11"/>
        <rFont val="Arial"/>
        <family val="2"/>
      </rPr>
      <t>MAYOR TIEMPO</t>
    </r>
    <r>
      <rPr>
        <sz val="11"/>
        <rFont val="Arial"/>
        <family val="2"/>
      </rPr>
      <t xml:space="preserve"> respecto del tiempo óptimo.</t>
    </r>
  </si>
  <si>
    <t>Obviamente las variaciones negativas también pueden ser sujetas de análisis cuando estas sean excesivamente altas, lo que</t>
  </si>
  <si>
    <t xml:space="preserve">    80% TRIVIAL</t>
  </si>
  <si>
    <t>Ing. J. Hugo Oviedo Bellot</t>
  </si>
  <si>
    <t>DOCENTE</t>
  </si>
  <si>
    <t>EJERCICIO DE APLICACIÓN - HERRAMIENTAS PARA LA MEJORADE LA CALIDAD</t>
  </si>
  <si>
    <t>PARALELO 4D2 - 2020</t>
  </si>
  <si>
    <t>El tiempo estándar, es el tiempo promedio, óptimo-económico, el tiempo que luego de varias mejoras en su proceso han definido</t>
  </si>
  <si>
    <t>Como deben saber, este gráfico se puede "enriquecer" con todas las opciones que nos dá la hoja excel. Para una mejor com-</t>
  </si>
  <si>
    <t xml:space="preserve">izquierda hasta la intersección de la curva (flecha amarilla), luego desde este punto trazamos otra flecha vertical desde arriba hasta el eje X. </t>
  </si>
  <si>
    <t>Oruro, 17 de marzo de 2020</t>
  </si>
  <si>
    <t>80% trivial, los que por el momento no serán analizados.</t>
  </si>
  <si>
    <t xml:space="preserve">sobre el tiempo empleado en los diferentes procesos, y  ha sido contrastado con el tiempo estándar de diseño (o tiempo óptimo económico). </t>
  </si>
  <si>
    <t>Los resultados fueron:</t>
  </si>
  <si>
    <t>SE HARÁ ANALISIS SOLO DE DIFERENCIAS POSITIVAS</t>
  </si>
  <si>
    <t>SUMA TOTAL. Asi el primer resultado será producto de: (108/521)=0.21 ó 21% (es suficiente dos decimales)</t>
  </si>
  <si>
    <t xml:space="preserve">Entonces dentro de este 20% vital se encuentran 6 ítems en los que debemos poner atención para corregir todo el proceso, el resto, los 7 items estan en el </t>
  </si>
  <si>
    <t>EJEMPLO DE APLICACIÓN DE LA PROYECCION - REGRESION COMO HERRAMIENTA PARA LA CALIDAD</t>
  </si>
  <si>
    <t>Este es un ejemplo de aplicación de REGRESIONES para PROYECTAR A UNA SITUACIÓN FUTURA, que mediante el excel podemos hacer</t>
  </si>
  <si>
    <t>para determinar la tendencia del comportamiento, en este caso, de la cantidad de fallas en el proceso de costura en máquinas. A la izquierda</t>
  </si>
  <si>
    <t>se muestran la cantidad de fallas por meses y el costo que implican estas fallas.</t>
  </si>
  <si>
    <t>PREGUNTA: Cual es la tendencia del comportamiento?.</t>
  </si>
  <si>
    <t>RESPUESTA: Aplicamos las gráficas de dispersión de excel a las columnas de "mes" y "cant. fallas". Obtenemos la línea represen-</t>
  </si>
  <si>
    <t>tativa en cada caso.</t>
  </si>
  <si>
    <t xml:space="preserve">Según la teoría, los coeficientes de correlación de Pearson "r" y el coeficiente de determinación "R^2"; la ecuación cuyo "R" </t>
  </si>
  <si>
    <t>sea mas próximo a 1, será la más representativa.</t>
  </si>
  <si>
    <t xml:space="preserve">En nuestro ejemplo, aplicando las 5 proyecciones que obtenemos de excel (EXPONENCIAL, LINEAL, LOGARITMICA, POLINOMICA </t>
  </si>
  <si>
    <t>Entonces la proyección de la regresión que apliquemos para conocer el comportamiento o tendencia futura, en este caso, será la pòlinó-</t>
  </si>
  <si>
    <t>mica.</t>
  </si>
  <si>
    <t>PROCESO DE COSTURA EN MAQUINAS</t>
  </si>
  <si>
    <t>mes</t>
  </si>
  <si>
    <t>cant. Fallas</t>
  </si>
  <si>
    <t>costo bs.</t>
  </si>
  <si>
    <t>Promedio:</t>
  </si>
  <si>
    <t>Si no se hace ninguna corrección al proceso;</t>
  </si>
  <si>
    <t>qué se espera para el próximo trimestre (Marzo</t>
  </si>
  <si>
    <t>Mayo)?. Cuánto se espera en cantidad de</t>
  </si>
  <si>
    <t>fallas por re-trabajos?.</t>
  </si>
  <si>
    <t>Cant.fallas MARZO (MES 15):</t>
  </si>
  <si>
    <t>y=1,8558x^2 - 35,953x + 439,6</t>
  </si>
  <si>
    <t>y =</t>
  </si>
  <si>
    <t xml:space="preserve"> =(1,8558*(15)^2)-35,953*15+439,6</t>
  </si>
  <si>
    <t>y(marzo) =</t>
  </si>
  <si>
    <t>Que es superior al promedio!!!!!</t>
  </si>
  <si>
    <t>Para Abril y mayo reemplazamos en x=16</t>
  </si>
  <si>
    <t>y 17 respectivamente</t>
  </si>
  <si>
    <t>y(abril) =</t>
  </si>
  <si>
    <t>y(mayo)</t>
  </si>
  <si>
    <t>RESPUESTA: La cantidad de fallas irán creciendo</t>
  </si>
  <si>
    <t>si no ejecutamos acciones de control oportunas.</t>
  </si>
  <si>
    <t>ECONOMIA DE LA PRODUCCION Y CONTROL</t>
  </si>
  <si>
    <t>DE CALIDAD - 2020</t>
  </si>
  <si>
    <t>HUGO OVIEDO B - DOCENTE</t>
  </si>
  <si>
    <r>
      <t>y POTENCIAL),</t>
    </r>
    <r>
      <rPr>
        <b/>
        <sz val="11"/>
        <rFont val="Arial"/>
        <family val="2"/>
      </rPr>
      <t xml:space="preserve"> la más representativa es la polinómica con un R^2= 0,4823</t>
    </r>
    <r>
      <rPr>
        <sz val="11"/>
        <rFont val="Arial"/>
        <family val="2"/>
      </rPr>
      <t>, frente a la menos representativa que es la exponencial.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</si>
</sst>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name val="Arial"/>
      <family val="2"/>
    </font>
    <font>
      <b/>
      <sz val="11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b/>
      <sz val="11"/>
      <color indexed="61"/>
      <name val="Arial"/>
      <family val="2"/>
    </font>
    <font>
      <sz val="11"/>
      <color indexed="12"/>
      <name val="Arial"/>
      <family val="2"/>
    </font>
    <font>
      <sz val="11"/>
      <color indexed="61"/>
      <name val="Arial"/>
      <family val="2"/>
    </font>
    <font>
      <sz val="11"/>
      <color indexed="2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2" fontId="9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2" fontId="10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2" fontId="7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2" borderId="0" xfId="0" applyFont="1" applyFill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Fill="1"/>
    <xf numFmtId="0" fontId="0" fillId="0" borderId="0" xfId="0" applyFill="1"/>
    <xf numFmtId="0" fontId="13" fillId="0" borderId="0" xfId="0" applyFont="1" applyFill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1" fontId="15" fillId="0" borderId="0" xfId="0" applyNumberFormat="1" applyFont="1"/>
    <xf numFmtId="0" fontId="15" fillId="0" borderId="0" xfId="0" applyFont="1" applyAlignment="1">
      <alignment horizontal="right"/>
    </xf>
    <xf numFmtId="0" fontId="14" fillId="2" borderId="0" xfId="0" applyFont="1" applyFill="1" applyAlignment="1">
      <alignment horizontal="right"/>
    </xf>
    <xf numFmtId="0" fontId="14" fillId="2" borderId="0" xfId="0" applyFont="1" applyFill="1"/>
    <xf numFmtId="0" fontId="14" fillId="0" borderId="0" xfId="0" applyFont="1" applyFill="1"/>
    <xf numFmtId="0" fontId="15" fillId="0" borderId="0" xfId="0" applyFont="1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3" borderId="3" xfId="0" applyFont="1" applyFill="1" applyBorder="1"/>
    <xf numFmtId="0" fontId="14" fillId="3" borderId="6" xfId="0" applyFont="1" applyFill="1" applyBorder="1"/>
    <xf numFmtId="0" fontId="14" fillId="4" borderId="1" xfId="0" applyFont="1" applyFill="1" applyBorder="1" applyAlignment="1">
      <alignment horizontal="right"/>
    </xf>
    <xf numFmtId="0" fontId="14" fillId="4" borderId="2" xfId="0" applyFont="1" applyFill="1" applyBorder="1" applyAlignment="1">
      <alignment horizontal="right"/>
    </xf>
    <xf numFmtId="17" fontId="15" fillId="0" borderId="9" xfId="0" applyNumberFormat="1" applyFont="1" applyBorder="1"/>
    <xf numFmtId="1" fontId="15" fillId="0" borderId="9" xfId="0" applyNumberFormat="1" applyFont="1" applyBorder="1"/>
    <xf numFmtId="0" fontId="15" fillId="0" borderId="9" xfId="0" applyFont="1" applyBorder="1"/>
    <xf numFmtId="0" fontId="14" fillId="4" borderId="10" xfId="0" applyFont="1" applyFill="1" applyBorder="1"/>
    <xf numFmtId="0" fontId="14" fillId="0" borderId="9" xfId="0" applyFont="1" applyBorder="1"/>
    <xf numFmtId="17" fontId="15" fillId="0" borderId="11" xfId="0" applyNumberFormat="1" applyFont="1" applyBorder="1"/>
    <xf numFmtId="1" fontId="15" fillId="0" borderId="11" xfId="0" applyNumberFormat="1" applyFont="1" applyBorder="1"/>
    <xf numFmtId="0" fontId="15" fillId="0" borderId="11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PARETO</a:t>
            </a:r>
          </a:p>
        </c:rich>
      </c:tx>
      <c:layout>
        <c:manualLayout>
          <c:xMode val="edge"/>
          <c:yMode val="edge"/>
          <c:x val="0.36920831174139301"/>
          <c:y val="3.0303094356851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23649196049952"/>
          <c:y val="0.15800899200358495"/>
          <c:w val="0.67862580376758075"/>
          <c:h val="0.521646124285807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PARETO!$D$86</c:f>
              <c:strCache>
                <c:ptCount val="1"/>
                <c:pt idx="0">
                  <c:v>Diferencia TR-TS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PARETO!$C$87:$C$99</c:f>
              <c:strCache>
                <c:ptCount val="13"/>
                <c:pt idx="0">
                  <c:v>Verificación de los trazados por el supervisor</c:v>
                </c:pt>
                <c:pt idx="1">
                  <c:v>Transporte a la tienda de venta</c:v>
                </c:pt>
                <c:pt idx="2">
                  <c:v>Ordenamiento de las partes para ensamble</c:v>
                </c:pt>
                <c:pt idx="3">
                  <c:v>Control de calidad (metrología de los trazados)</c:v>
                </c:pt>
                <c:pt idx="4">
                  <c:v>Tratamiento de la madera seca.</c:v>
                </c:pt>
                <c:pt idx="5">
                  <c:v>Revestido (laqueado) para proceso de pintura</c:v>
                </c:pt>
                <c:pt idx="6">
                  <c:v>Barnizado</c:v>
                </c:pt>
                <c:pt idx="7">
                  <c:v>Empaque o pegado de logotipo y cód. de barras</c:v>
                </c:pt>
                <c:pt idx="8">
                  <c:v>Movimiento al taller de ensamble</c:v>
                </c:pt>
                <c:pt idx="9">
                  <c:v>Trazado de la madera en oficina de diseño</c:v>
                </c:pt>
                <c:pt idx="10">
                  <c:v>Lijado y pulido</c:v>
                </c:pt>
                <c:pt idx="11">
                  <c:v>Control de calidad al producto acabado</c:v>
                </c:pt>
                <c:pt idx="12">
                  <c:v>Ensamblado y pegado de las partes</c:v>
                </c:pt>
              </c:strCache>
            </c:strRef>
          </c:cat>
          <c:val>
            <c:numRef>
              <c:f>PARETO!$D$87:$D$99</c:f>
              <c:numCache>
                <c:formatCode>General</c:formatCode>
                <c:ptCount val="13"/>
                <c:pt idx="0">
                  <c:v>108</c:v>
                </c:pt>
                <c:pt idx="1">
                  <c:v>93</c:v>
                </c:pt>
                <c:pt idx="2">
                  <c:v>70</c:v>
                </c:pt>
                <c:pt idx="3">
                  <c:v>50</c:v>
                </c:pt>
                <c:pt idx="4">
                  <c:v>40</c:v>
                </c:pt>
                <c:pt idx="5">
                  <c:v>40</c:v>
                </c:pt>
                <c:pt idx="6">
                  <c:v>33</c:v>
                </c:pt>
                <c:pt idx="7">
                  <c:v>32</c:v>
                </c:pt>
                <c:pt idx="8">
                  <c:v>19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60-42B2-A6BE-DB2AA24C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469296"/>
        <c:axId val="266468904"/>
      </c:barChart>
      <c:lineChart>
        <c:grouping val="standard"/>
        <c:varyColors val="0"/>
        <c:ser>
          <c:idx val="0"/>
          <c:order val="1"/>
          <c:tx>
            <c:strRef>
              <c:f>PARETO!$E$86</c:f>
              <c:strCache>
                <c:ptCount val="1"/>
                <c:pt idx="0">
                  <c:v>FREC.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PARETO!$C$87:$C$99</c:f>
              <c:strCache>
                <c:ptCount val="13"/>
                <c:pt idx="0">
                  <c:v>Verificación de los trazados por el supervisor</c:v>
                </c:pt>
                <c:pt idx="1">
                  <c:v>Transporte a la tienda de venta</c:v>
                </c:pt>
                <c:pt idx="2">
                  <c:v>Ordenamiento de las partes para ensamble</c:v>
                </c:pt>
                <c:pt idx="3">
                  <c:v>Control de calidad (metrología de los trazados)</c:v>
                </c:pt>
                <c:pt idx="4">
                  <c:v>Tratamiento de la madera seca.</c:v>
                </c:pt>
                <c:pt idx="5">
                  <c:v>Revestido (laqueado) para proceso de pintura</c:v>
                </c:pt>
                <c:pt idx="6">
                  <c:v>Barnizado</c:v>
                </c:pt>
                <c:pt idx="7">
                  <c:v>Empaque o pegado de logotipo y cód. de barras</c:v>
                </c:pt>
                <c:pt idx="8">
                  <c:v>Movimiento al taller de ensamble</c:v>
                </c:pt>
                <c:pt idx="9">
                  <c:v>Trazado de la madera en oficina de diseño</c:v>
                </c:pt>
                <c:pt idx="10">
                  <c:v>Lijado y pulido</c:v>
                </c:pt>
                <c:pt idx="11">
                  <c:v>Control de calidad al producto acabado</c:v>
                </c:pt>
                <c:pt idx="12">
                  <c:v>Ensamblado y pegado de las partes</c:v>
                </c:pt>
              </c:strCache>
            </c:strRef>
          </c:cat>
          <c:val>
            <c:numRef>
              <c:f>PARETO!$E$87:$E$99</c:f>
              <c:numCache>
                <c:formatCode>0.00</c:formatCode>
                <c:ptCount val="13"/>
                <c:pt idx="0">
                  <c:v>0.20729366602687141</c:v>
                </c:pt>
                <c:pt idx="1">
                  <c:v>0.38579654510556621</c:v>
                </c:pt>
                <c:pt idx="2">
                  <c:v>0.52015355086372361</c:v>
                </c:pt>
                <c:pt idx="3">
                  <c:v>0.61612284069097889</c:v>
                </c:pt>
                <c:pt idx="4">
                  <c:v>0.69289827255278313</c:v>
                </c:pt>
                <c:pt idx="5">
                  <c:v>0.76967370441458738</c:v>
                </c:pt>
                <c:pt idx="6">
                  <c:v>0.83301343570057584</c:v>
                </c:pt>
                <c:pt idx="7">
                  <c:v>0.89443378119001915</c:v>
                </c:pt>
                <c:pt idx="8">
                  <c:v>0.93090211132437617</c:v>
                </c:pt>
                <c:pt idx="9">
                  <c:v>0.96161228406909793</c:v>
                </c:pt>
                <c:pt idx="10">
                  <c:v>0.98272552783109401</c:v>
                </c:pt>
                <c:pt idx="11">
                  <c:v>0.99232245681381959</c:v>
                </c:pt>
                <c:pt idx="12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60-42B2-A6BE-DB2AA24C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68512"/>
        <c:axId val="266470472"/>
      </c:lineChart>
      <c:catAx>
        <c:axId val="266469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266468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6468904"/>
        <c:scaling>
          <c:orientation val="minMax"/>
          <c:max val="1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DIF. TIEMPO</a:t>
                </a:r>
              </a:p>
            </c:rich>
          </c:tx>
          <c:layout>
            <c:manualLayout>
              <c:xMode val="edge"/>
              <c:yMode val="edge"/>
              <c:x val="2.3916327886082139E-2"/>
              <c:y val="0.329005024445820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266469296"/>
        <c:crosses val="autoZero"/>
        <c:crossBetween val="between"/>
      </c:valAx>
      <c:catAx>
        <c:axId val="26646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470472"/>
        <c:crosses val="autoZero"/>
        <c:auto val="0"/>
        <c:lblAlgn val="ctr"/>
        <c:lblOffset val="100"/>
        <c:noMultiLvlLbl val="0"/>
      </c:catAx>
      <c:valAx>
        <c:axId val="26647047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FREC.</a:t>
                </a:r>
              </a:p>
            </c:rich>
          </c:tx>
          <c:layout>
            <c:manualLayout>
              <c:xMode val="edge"/>
              <c:yMode val="edge"/>
              <c:x val="0.94320018100736436"/>
              <c:y val="0.37229515924132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26646851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154249525197"/>
          <c:y val="0.10144526898166506"/>
          <c:w val="0.87103615526709011"/>
          <c:h val="0.7773517965426740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exp"/>
            <c:dispRSqr val="1"/>
            <c:dispEq val="1"/>
            <c:trendlineLbl>
              <c:layout>
                <c:manualLayout>
                  <c:x val="0.14458915865936708"/>
                  <c:y val="0.1984652278177458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BO"/>
                </a:p>
              </c:txPr>
            </c:trendlineLbl>
          </c:trendline>
          <c:xVal>
            <c:numRef>
              <c:f>[1]REGRESION!$B$18:$B$31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[1]REGRESION!$C$18:$C$31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26-4C5E-8D04-6C439500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628008"/>
        <c:axId val="315629576"/>
      </c:scatterChart>
      <c:valAx>
        <c:axId val="315628008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315629576"/>
        <c:crosses val="autoZero"/>
        <c:crossBetween val="midCat"/>
        <c:majorUnit val="1"/>
      </c:valAx>
      <c:valAx>
        <c:axId val="315629576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5628008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21625527146183E-2"/>
          <c:y val="6.6387562549499041E-2"/>
          <c:w val="0.87103615526709011"/>
          <c:h val="0.777351796542674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BO"/>
                </a:p>
              </c:txPr>
            </c:trendlineLbl>
          </c:trendline>
          <c:xVal>
            <c:numRef>
              <c:f>[1]REGRESION!$B$18:$B$31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[1]REGRESION!$C$18:$C$31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1C-4558-AF1E-C1C49041D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764240"/>
        <c:axId val="315765024"/>
      </c:scatterChart>
      <c:valAx>
        <c:axId val="315764240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315765024"/>
        <c:crosses val="autoZero"/>
        <c:crossBetween val="midCat"/>
        <c:majorUnit val="1"/>
      </c:valAx>
      <c:valAx>
        <c:axId val="315765024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5764240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og"/>
            <c:dispRSqr val="1"/>
            <c:dispEq val="1"/>
            <c:trendlineLbl>
              <c:layout>
                <c:manualLayout>
                  <c:x val="0.13068526546541243"/>
                  <c:y val="0.1089199144224618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BO"/>
                </a:p>
              </c:txPr>
            </c:trendlineLbl>
          </c:trendline>
          <c:xVal>
            <c:numRef>
              <c:f>[1]REGRESION!$B$18:$B$31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[1]REGRESION!$C$18:$C$31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E-4F88-BA2B-E0F64C77C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46480"/>
        <c:axId val="310210504"/>
      </c:scatterChart>
      <c:valAx>
        <c:axId val="310346480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310210504"/>
        <c:crosses val="autoZero"/>
        <c:crossBetween val="midCat"/>
        <c:majorUnit val="1"/>
      </c:valAx>
      <c:valAx>
        <c:axId val="310210504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0346480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BO"/>
                </a:p>
              </c:txPr>
            </c:trendlineLbl>
          </c:trendline>
          <c:xVal>
            <c:numRef>
              <c:f>[1]REGRESION!$B$18:$B$31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[1]REGRESION!$C$18:$C$31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5B-45D9-8510-CFA99BFA0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340848"/>
        <c:axId val="313342808"/>
      </c:scatterChart>
      <c:valAx>
        <c:axId val="313340848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313342808"/>
        <c:crosses val="autoZero"/>
        <c:crossBetween val="midCat"/>
        <c:majorUnit val="1"/>
      </c:valAx>
      <c:valAx>
        <c:axId val="313342808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3340848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93014637215"/>
          <c:y val="5.5487063418846377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wer"/>
            <c:dispRSqr val="1"/>
            <c:dispEq val="1"/>
            <c:trendlineLbl>
              <c:layout>
                <c:manualLayout>
                  <c:x val="0.123893754853677"/>
                  <c:y val="0.1089437153689122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BO"/>
                </a:p>
              </c:txPr>
            </c:trendlineLbl>
          </c:trendline>
          <c:xVal>
            <c:numRef>
              <c:f>[1]REGRESION!$B$18:$B$31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[1]REGRESION!$C$18:$C$31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48-4053-B00C-EC50C6A2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021744"/>
        <c:axId val="412022136"/>
      </c:scatterChart>
      <c:valAx>
        <c:axId val="412021744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412022136"/>
        <c:crosses val="autoZero"/>
        <c:crossBetween val="midCat"/>
        <c:majorUnit val="1"/>
      </c:valAx>
      <c:valAx>
        <c:axId val="412022136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021744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111</xdr:row>
      <xdr:rowOff>95250</xdr:rowOff>
    </xdr:from>
    <xdr:to>
      <xdr:col>6</xdr:col>
      <xdr:colOff>428625</xdr:colOff>
      <xdr:row>135</xdr:row>
      <xdr:rowOff>152400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2495549</xdr:colOff>
      <xdr:row>117</xdr:row>
      <xdr:rowOff>161922</xdr:rowOff>
    </xdr:from>
    <xdr:to>
      <xdr:col>5</xdr:col>
      <xdr:colOff>514348</xdr:colOff>
      <xdr:row>117</xdr:row>
      <xdr:rowOff>171450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ShapeType="1"/>
        </xdr:cNvSpPr>
      </xdr:nvSpPr>
      <xdr:spPr bwMode="auto">
        <a:xfrm flipH="1">
          <a:off x="3648074" y="23231472"/>
          <a:ext cx="2514599" cy="9528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2514600</xdr:colOff>
      <xdr:row>118</xdr:row>
      <xdr:rowOff>0</xdr:rowOff>
    </xdr:from>
    <xdr:to>
      <xdr:col>2</xdr:col>
      <xdr:colOff>2514600</xdr:colOff>
      <xdr:row>128</xdr:row>
      <xdr:rowOff>9525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3667125" y="23250525"/>
          <a:ext cx="0" cy="1819275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514349</xdr:colOff>
      <xdr:row>136</xdr:row>
      <xdr:rowOff>28575</xdr:rowOff>
    </xdr:from>
    <xdr:to>
      <xdr:col>2</xdr:col>
      <xdr:colOff>2447924</xdr:colOff>
      <xdr:row>137</xdr:row>
      <xdr:rowOff>104775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/>
        </xdr:cNvSpPr>
      </xdr:nvSpPr>
      <xdr:spPr bwMode="auto">
        <a:xfrm rot="5400000">
          <a:off x="2505074" y="25698450"/>
          <a:ext cx="257175" cy="1933575"/>
        </a:xfrm>
        <a:prstGeom prst="rightBrace">
          <a:avLst>
            <a:gd name="adj1" fmla="val 112500"/>
            <a:gd name="adj2" fmla="val 50000"/>
          </a:avLst>
        </a:prstGeom>
        <a:noFill/>
        <a:ln w="19050">
          <a:solidFill>
            <a:srgbClr val="FF6600"/>
          </a:solidFill>
          <a:round/>
          <a:headEnd/>
          <a:tailEnd/>
        </a:ln>
      </xdr:spPr>
    </xdr:sp>
    <xdr:clientData/>
  </xdr:twoCellAnchor>
  <xdr:twoCellAnchor>
    <xdr:from>
      <xdr:col>2</xdr:col>
      <xdr:colOff>2486024</xdr:colOff>
      <xdr:row>136</xdr:row>
      <xdr:rowOff>38103</xdr:rowOff>
    </xdr:from>
    <xdr:to>
      <xdr:col>5</xdr:col>
      <xdr:colOff>380999</xdr:colOff>
      <xdr:row>137</xdr:row>
      <xdr:rowOff>66676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>
          <a:spLocks/>
        </xdr:cNvSpPr>
      </xdr:nvSpPr>
      <xdr:spPr bwMode="auto">
        <a:xfrm rot="5400000">
          <a:off x="4729163" y="25455564"/>
          <a:ext cx="209548" cy="2390775"/>
        </a:xfrm>
        <a:prstGeom prst="rightBrace">
          <a:avLst>
            <a:gd name="adj1" fmla="val 107800"/>
            <a:gd name="adj2" fmla="val 50000"/>
          </a:avLst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0</xdr:rowOff>
    </xdr:from>
    <xdr:to>
      <xdr:col>11</xdr:col>
      <xdr:colOff>542926</xdr:colOff>
      <xdr:row>31</xdr:row>
      <xdr:rowOff>57150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32</xdr:row>
      <xdr:rowOff>1</xdr:rowOff>
    </xdr:from>
    <xdr:to>
      <xdr:col>11</xdr:col>
      <xdr:colOff>561975</xdr:colOff>
      <xdr:row>45</xdr:row>
      <xdr:rowOff>104775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95250</xdr:colOff>
      <xdr:row>46</xdr:row>
      <xdr:rowOff>19050</xdr:rowOff>
    </xdr:from>
    <xdr:to>
      <xdr:col>11</xdr:col>
      <xdr:colOff>609600</xdr:colOff>
      <xdr:row>59</xdr:row>
      <xdr:rowOff>123825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104775</xdr:colOff>
      <xdr:row>60</xdr:row>
      <xdr:rowOff>104775</xdr:rowOff>
    </xdr:from>
    <xdr:to>
      <xdr:col>11</xdr:col>
      <xdr:colOff>619125</xdr:colOff>
      <xdr:row>74</xdr:row>
      <xdr:rowOff>57150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95250</xdr:colOff>
      <xdr:row>75</xdr:row>
      <xdr:rowOff>38100</xdr:rowOff>
    </xdr:from>
    <xdr:to>
      <xdr:col>11</xdr:col>
      <xdr:colOff>609600</xdr:colOff>
      <xdr:row>88</xdr:row>
      <xdr:rowOff>76200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RESION_PROYECC_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RESION"/>
    </sheetNames>
    <sheetDataSet>
      <sheetData sheetId="0">
        <row r="18">
          <cell r="B18">
            <v>1</v>
          </cell>
          <cell r="C18">
            <v>396</v>
          </cell>
        </row>
        <row r="19">
          <cell r="B19">
            <v>2</v>
          </cell>
          <cell r="C19">
            <v>420</v>
          </cell>
        </row>
        <row r="20">
          <cell r="B20">
            <v>3</v>
          </cell>
          <cell r="C20">
            <v>315</v>
          </cell>
        </row>
        <row r="21">
          <cell r="B21">
            <v>4</v>
          </cell>
          <cell r="C21">
            <v>286</v>
          </cell>
        </row>
        <row r="22">
          <cell r="B22">
            <v>5</v>
          </cell>
          <cell r="C22">
            <v>300</v>
          </cell>
        </row>
        <row r="23">
          <cell r="B23">
            <v>6</v>
          </cell>
          <cell r="C23">
            <v>316</v>
          </cell>
        </row>
        <row r="24">
          <cell r="B24">
            <v>7</v>
          </cell>
          <cell r="C24">
            <v>388</v>
          </cell>
        </row>
        <row r="25">
          <cell r="B25">
            <v>8</v>
          </cell>
          <cell r="C25">
            <v>214</v>
          </cell>
        </row>
        <row r="26">
          <cell r="B26">
            <v>9</v>
          </cell>
          <cell r="C26">
            <v>200</v>
          </cell>
        </row>
        <row r="27">
          <cell r="B27">
            <v>10</v>
          </cell>
          <cell r="C27">
            <v>280</v>
          </cell>
        </row>
        <row r="28">
          <cell r="B28">
            <v>11</v>
          </cell>
          <cell r="C28">
            <v>275</v>
          </cell>
        </row>
        <row r="29">
          <cell r="B29">
            <v>12</v>
          </cell>
          <cell r="C29">
            <v>305</v>
          </cell>
        </row>
        <row r="30">
          <cell r="B30">
            <v>13</v>
          </cell>
          <cell r="C30">
            <v>260</v>
          </cell>
        </row>
        <row r="31">
          <cell r="B31">
            <v>14</v>
          </cell>
          <cell r="C31">
            <v>308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8"/>
  <sheetViews>
    <sheetView tabSelected="1" workbookViewId="0">
      <selection activeCell="K11" sqref="K11"/>
    </sheetView>
  </sheetViews>
  <sheetFormatPr baseColWidth="10" defaultRowHeight="14.25" x14ac:dyDescent="0.2"/>
  <cols>
    <col min="1" max="1" width="11.42578125" style="1"/>
    <col min="2" max="2" width="5.85546875" style="1" customWidth="1"/>
    <col min="3" max="3" width="45" style="1" customWidth="1"/>
    <col min="4" max="4" width="11" style="1" customWidth="1"/>
    <col min="5" max="6" width="11.42578125" style="1"/>
    <col min="7" max="7" width="11.5703125" style="1" customWidth="1"/>
    <col min="8" max="8" width="8.28515625" style="1" customWidth="1"/>
    <col min="9" max="9" width="11.42578125" style="1"/>
    <col min="10" max="10" width="12.42578125" style="1" customWidth="1"/>
    <col min="11" max="16384" width="11.42578125" style="1"/>
  </cols>
  <sheetData>
    <row r="1" spans="1:8" ht="15" x14ac:dyDescent="0.25">
      <c r="A1" s="20" t="s">
        <v>56</v>
      </c>
      <c r="B1" s="20"/>
      <c r="C1" s="20"/>
      <c r="D1" s="20"/>
      <c r="E1" s="20"/>
      <c r="F1" s="20"/>
      <c r="G1" s="20"/>
    </row>
    <row r="2" spans="1:8" ht="15" x14ac:dyDescent="0.25">
      <c r="A2" s="18" t="s">
        <v>57</v>
      </c>
      <c r="B2" s="16"/>
      <c r="C2" s="16"/>
      <c r="D2" s="16"/>
      <c r="E2" s="16"/>
      <c r="F2" s="16"/>
      <c r="G2" s="16"/>
    </row>
    <row r="3" spans="1:8" x14ac:dyDescent="0.2">
      <c r="A3" s="21" t="s">
        <v>0</v>
      </c>
      <c r="B3" s="21"/>
      <c r="C3" s="21"/>
      <c r="D3" s="21"/>
      <c r="E3" s="21"/>
      <c r="F3" s="21"/>
      <c r="G3" s="21"/>
      <c r="H3" s="21"/>
    </row>
    <row r="4" spans="1:8" ht="30" customHeight="1" x14ac:dyDescent="0.2">
      <c r="A4" s="21" t="s">
        <v>63</v>
      </c>
      <c r="B4" s="21"/>
      <c r="C4" s="21"/>
      <c r="D4" s="21"/>
      <c r="E4" s="21"/>
      <c r="F4" s="21"/>
      <c r="G4" s="21"/>
      <c r="H4" s="21"/>
    </row>
    <row r="5" spans="1:8" x14ac:dyDescent="0.2">
      <c r="A5" s="21" t="s">
        <v>64</v>
      </c>
      <c r="B5" s="21"/>
      <c r="C5" s="21"/>
      <c r="D5" s="21"/>
      <c r="E5" s="21"/>
      <c r="F5" s="21"/>
      <c r="G5" s="21"/>
      <c r="H5" s="21"/>
    </row>
    <row r="6" spans="1:8" ht="45.75" customHeight="1" x14ac:dyDescent="0.25">
      <c r="B6" s="3" t="s">
        <v>1</v>
      </c>
      <c r="C6" s="3" t="s">
        <v>2</v>
      </c>
      <c r="D6" s="3" t="s">
        <v>25</v>
      </c>
      <c r="E6" s="3" t="s">
        <v>26</v>
      </c>
    </row>
    <row r="7" spans="1:8" x14ac:dyDescent="0.2">
      <c r="B7" s="1">
        <v>1</v>
      </c>
      <c r="C7" s="1" t="s">
        <v>3</v>
      </c>
      <c r="D7" s="1">
        <v>480</v>
      </c>
      <c r="E7" s="1">
        <v>520</v>
      </c>
    </row>
    <row r="8" spans="1:8" x14ac:dyDescent="0.2">
      <c r="B8" s="1">
        <v>2</v>
      </c>
      <c r="C8" s="1" t="s">
        <v>10</v>
      </c>
      <c r="D8" s="1">
        <v>55</v>
      </c>
      <c r="E8" s="1">
        <v>50</v>
      </c>
    </row>
    <row r="9" spans="1:8" x14ac:dyDescent="0.2">
      <c r="B9" s="1">
        <v>3</v>
      </c>
      <c r="C9" s="1" t="s">
        <v>4</v>
      </c>
      <c r="D9" s="1">
        <v>90</v>
      </c>
      <c r="E9" s="1">
        <v>106</v>
      </c>
    </row>
    <row r="10" spans="1:8" x14ac:dyDescent="0.2">
      <c r="B10" s="1">
        <v>4</v>
      </c>
      <c r="C10" s="1" t="s">
        <v>7</v>
      </c>
      <c r="D10" s="1">
        <v>20</v>
      </c>
      <c r="E10" s="1">
        <v>128</v>
      </c>
    </row>
    <row r="11" spans="1:8" x14ac:dyDescent="0.2">
      <c r="B11" s="1">
        <v>5</v>
      </c>
      <c r="C11" s="1" t="s">
        <v>11</v>
      </c>
      <c r="D11" s="1">
        <v>240</v>
      </c>
      <c r="E11" s="1">
        <v>200</v>
      </c>
    </row>
    <row r="12" spans="1:8" x14ac:dyDescent="0.2">
      <c r="B12" s="1">
        <v>6</v>
      </c>
      <c r="C12" s="1" t="s">
        <v>5</v>
      </c>
      <c r="D12" s="1">
        <v>76</v>
      </c>
      <c r="E12" s="1">
        <v>95</v>
      </c>
    </row>
    <row r="13" spans="1:8" x14ac:dyDescent="0.2">
      <c r="B13" s="1">
        <v>7</v>
      </c>
      <c r="C13" s="1" t="s">
        <v>6</v>
      </c>
      <c r="D13" s="1">
        <v>70</v>
      </c>
      <c r="E13" s="1">
        <v>163</v>
      </c>
    </row>
    <row r="14" spans="1:8" x14ac:dyDescent="0.2">
      <c r="B14" s="1">
        <v>8</v>
      </c>
      <c r="C14" s="1" t="s">
        <v>8</v>
      </c>
      <c r="D14" s="1">
        <v>130</v>
      </c>
      <c r="E14" s="1">
        <v>180</v>
      </c>
    </row>
    <row r="15" spans="1:8" x14ac:dyDescent="0.2">
      <c r="B15" s="1">
        <v>9</v>
      </c>
      <c r="C15" s="1" t="s">
        <v>9</v>
      </c>
      <c r="D15" s="1">
        <v>142</v>
      </c>
      <c r="E15" s="1">
        <v>146</v>
      </c>
    </row>
    <row r="16" spans="1:8" x14ac:dyDescent="0.2">
      <c r="B16" s="1">
        <v>10</v>
      </c>
      <c r="C16" s="1" t="s">
        <v>12</v>
      </c>
      <c r="D16" s="1">
        <v>47</v>
      </c>
      <c r="E16" s="1">
        <v>58</v>
      </c>
    </row>
    <row r="17" spans="1:6" x14ac:dyDescent="0.2">
      <c r="B17" s="1">
        <v>11</v>
      </c>
      <c r="C17" s="1" t="s">
        <v>13</v>
      </c>
      <c r="D17" s="1">
        <v>280</v>
      </c>
      <c r="E17" s="1">
        <v>320</v>
      </c>
    </row>
    <row r="18" spans="1:6" x14ac:dyDescent="0.2">
      <c r="B18" s="1">
        <v>12</v>
      </c>
      <c r="C18" s="1" t="s">
        <v>14</v>
      </c>
      <c r="D18" s="1">
        <v>175</v>
      </c>
      <c r="E18" s="1">
        <v>140</v>
      </c>
    </row>
    <row r="19" spans="1:6" x14ac:dyDescent="0.2">
      <c r="B19" s="1">
        <v>13</v>
      </c>
      <c r="C19" s="1" t="s">
        <v>15</v>
      </c>
      <c r="D19" s="1">
        <v>35</v>
      </c>
      <c r="E19" s="1">
        <v>68</v>
      </c>
    </row>
    <row r="20" spans="1:6" x14ac:dyDescent="0.2">
      <c r="B20" s="1">
        <v>14</v>
      </c>
      <c r="C20" s="1" t="s">
        <v>16</v>
      </c>
      <c r="D20" s="1">
        <v>145</v>
      </c>
      <c r="E20" s="1">
        <v>120</v>
      </c>
    </row>
    <row r="21" spans="1:6" x14ac:dyDescent="0.2">
      <c r="B21" s="1">
        <v>15</v>
      </c>
      <c r="C21" s="1" t="s">
        <v>18</v>
      </c>
      <c r="D21" s="1">
        <v>25</v>
      </c>
      <c r="E21" s="1">
        <v>30</v>
      </c>
    </row>
    <row r="22" spans="1:6" x14ac:dyDescent="0.2">
      <c r="B22" s="1">
        <v>16</v>
      </c>
      <c r="C22" s="1" t="s">
        <v>19</v>
      </c>
      <c r="D22" s="1">
        <v>43</v>
      </c>
      <c r="E22" s="1">
        <v>75</v>
      </c>
    </row>
    <row r="23" spans="1:6" x14ac:dyDescent="0.2">
      <c r="B23" s="1">
        <v>17</v>
      </c>
      <c r="C23" s="1" t="s">
        <v>20</v>
      </c>
      <c r="D23" s="1">
        <v>85</v>
      </c>
      <c r="E23" s="1">
        <v>50</v>
      </c>
    </row>
    <row r="24" spans="1:6" x14ac:dyDescent="0.2">
      <c r="B24" s="1">
        <v>18</v>
      </c>
      <c r="C24" s="1" t="s">
        <v>17</v>
      </c>
      <c r="D24" s="1">
        <v>50</v>
      </c>
      <c r="E24" s="1">
        <v>120</v>
      </c>
    </row>
    <row r="26" spans="1:6" x14ac:dyDescent="0.2">
      <c r="A26" s="1" t="s">
        <v>44</v>
      </c>
    </row>
    <row r="27" spans="1:6" ht="18.75" customHeight="1" x14ac:dyDescent="0.25">
      <c r="D27" s="2" t="s">
        <v>41</v>
      </c>
      <c r="E27" s="2" t="s">
        <v>42</v>
      </c>
      <c r="F27" s="2" t="s">
        <v>43</v>
      </c>
    </row>
    <row r="28" spans="1:6" ht="51" customHeight="1" x14ac:dyDescent="0.25">
      <c r="B28" s="3" t="s">
        <v>1</v>
      </c>
      <c r="C28" s="3" t="s">
        <v>2</v>
      </c>
      <c r="D28" s="3" t="s">
        <v>25</v>
      </c>
      <c r="E28" s="3" t="s">
        <v>26</v>
      </c>
      <c r="F28" s="4" t="s">
        <v>49</v>
      </c>
    </row>
    <row r="29" spans="1:6" x14ac:dyDescent="0.2">
      <c r="B29" s="1">
        <v>1</v>
      </c>
      <c r="C29" s="1" t="s">
        <v>3</v>
      </c>
      <c r="D29" s="1">
        <v>480</v>
      </c>
      <c r="E29" s="1">
        <v>520</v>
      </c>
      <c r="F29" s="5">
        <f>E29-D29</f>
        <v>40</v>
      </c>
    </row>
    <row r="30" spans="1:6" x14ac:dyDescent="0.2">
      <c r="B30" s="1">
        <v>2</v>
      </c>
      <c r="C30" s="1" t="s">
        <v>10</v>
      </c>
      <c r="D30" s="1">
        <v>55</v>
      </c>
      <c r="E30" s="1">
        <v>50</v>
      </c>
      <c r="F30" s="5">
        <f t="shared" ref="F30:F46" si="0">E30-D30</f>
        <v>-5</v>
      </c>
    </row>
    <row r="31" spans="1:6" x14ac:dyDescent="0.2">
      <c r="B31" s="1">
        <v>3</v>
      </c>
      <c r="C31" s="1" t="s">
        <v>4</v>
      </c>
      <c r="D31" s="1">
        <v>90</v>
      </c>
      <c r="E31" s="1">
        <v>106</v>
      </c>
      <c r="F31" s="5">
        <f t="shared" si="0"/>
        <v>16</v>
      </c>
    </row>
    <row r="32" spans="1:6" x14ac:dyDescent="0.2">
      <c r="B32" s="1">
        <v>4</v>
      </c>
      <c r="C32" s="1" t="s">
        <v>7</v>
      </c>
      <c r="D32" s="1">
        <v>20</v>
      </c>
      <c r="E32" s="1">
        <v>128</v>
      </c>
      <c r="F32" s="5">
        <f t="shared" si="0"/>
        <v>108</v>
      </c>
    </row>
    <row r="33" spans="1:6" x14ac:dyDescent="0.2">
      <c r="B33" s="1">
        <v>5</v>
      </c>
      <c r="C33" s="1" t="s">
        <v>11</v>
      </c>
      <c r="D33" s="1">
        <v>240</v>
      </c>
      <c r="E33" s="1">
        <v>200</v>
      </c>
      <c r="F33" s="5">
        <f t="shared" si="0"/>
        <v>-40</v>
      </c>
    </row>
    <row r="34" spans="1:6" x14ac:dyDescent="0.2">
      <c r="B34" s="1">
        <v>6</v>
      </c>
      <c r="C34" s="1" t="s">
        <v>5</v>
      </c>
      <c r="D34" s="1">
        <v>76</v>
      </c>
      <c r="E34" s="1">
        <v>95</v>
      </c>
      <c r="F34" s="5">
        <f t="shared" si="0"/>
        <v>19</v>
      </c>
    </row>
    <row r="35" spans="1:6" x14ac:dyDescent="0.2">
      <c r="B35" s="1">
        <v>7</v>
      </c>
      <c r="C35" s="1" t="s">
        <v>6</v>
      </c>
      <c r="D35" s="1">
        <v>70</v>
      </c>
      <c r="E35" s="1">
        <v>163</v>
      </c>
      <c r="F35" s="5">
        <f t="shared" si="0"/>
        <v>93</v>
      </c>
    </row>
    <row r="36" spans="1:6" x14ac:dyDescent="0.2">
      <c r="B36" s="1">
        <v>8</v>
      </c>
      <c r="C36" s="1" t="s">
        <v>8</v>
      </c>
      <c r="D36" s="1">
        <v>130</v>
      </c>
      <c r="E36" s="1">
        <v>180</v>
      </c>
      <c r="F36" s="5">
        <f t="shared" si="0"/>
        <v>50</v>
      </c>
    </row>
    <row r="37" spans="1:6" x14ac:dyDescent="0.2">
      <c r="B37" s="1">
        <v>9</v>
      </c>
      <c r="C37" s="1" t="s">
        <v>9</v>
      </c>
      <c r="D37" s="1">
        <v>142</v>
      </c>
      <c r="E37" s="1">
        <v>146</v>
      </c>
      <c r="F37" s="5">
        <f t="shared" si="0"/>
        <v>4</v>
      </c>
    </row>
    <row r="38" spans="1:6" x14ac:dyDescent="0.2">
      <c r="B38" s="1">
        <v>10</v>
      </c>
      <c r="C38" s="1" t="s">
        <v>12</v>
      </c>
      <c r="D38" s="1">
        <v>47</v>
      </c>
      <c r="E38" s="1">
        <v>58</v>
      </c>
      <c r="F38" s="5">
        <f t="shared" si="0"/>
        <v>11</v>
      </c>
    </row>
    <row r="39" spans="1:6" x14ac:dyDescent="0.2">
      <c r="B39" s="1">
        <v>11</v>
      </c>
      <c r="C39" s="1" t="s">
        <v>13</v>
      </c>
      <c r="D39" s="1">
        <v>280</v>
      </c>
      <c r="E39" s="1">
        <v>320</v>
      </c>
      <c r="F39" s="5">
        <f t="shared" si="0"/>
        <v>40</v>
      </c>
    </row>
    <row r="40" spans="1:6" x14ac:dyDescent="0.2">
      <c r="B40" s="1">
        <v>12</v>
      </c>
      <c r="C40" s="1" t="s">
        <v>14</v>
      </c>
      <c r="D40" s="1">
        <v>175</v>
      </c>
      <c r="E40" s="1">
        <v>140</v>
      </c>
      <c r="F40" s="5">
        <f t="shared" si="0"/>
        <v>-35</v>
      </c>
    </row>
    <row r="41" spans="1:6" x14ac:dyDescent="0.2">
      <c r="B41" s="1">
        <v>13</v>
      </c>
      <c r="C41" s="1" t="s">
        <v>15</v>
      </c>
      <c r="D41" s="1">
        <v>35</v>
      </c>
      <c r="E41" s="1">
        <v>68</v>
      </c>
      <c r="F41" s="5">
        <f t="shared" si="0"/>
        <v>33</v>
      </c>
    </row>
    <row r="42" spans="1:6" x14ac:dyDescent="0.2">
      <c r="B42" s="1">
        <v>14</v>
      </c>
      <c r="C42" s="1" t="s">
        <v>16</v>
      </c>
      <c r="D42" s="1">
        <v>145</v>
      </c>
      <c r="E42" s="1">
        <v>120</v>
      </c>
      <c r="F42" s="5">
        <f t="shared" si="0"/>
        <v>-25</v>
      </c>
    </row>
    <row r="43" spans="1:6" x14ac:dyDescent="0.2">
      <c r="B43" s="1">
        <v>15</v>
      </c>
      <c r="C43" s="1" t="s">
        <v>18</v>
      </c>
      <c r="D43" s="1">
        <v>25</v>
      </c>
      <c r="E43" s="1">
        <v>30</v>
      </c>
      <c r="F43" s="5">
        <f t="shared" si="0"/>
        <v>5</v>
      </c>
    </row>
    <row r="44" spans="1:6" x14ac:dyDescent="0.2">
      <c r="B44" s="1">
        <v>16</v>
      </c>
      <c r="C44" s="1" t="s">
        <v>19</v>
      </c>
      <c r="D44" s="1">
        <v>43</v>
      </c>
      <c r="E44" s="1">
        <v>75</v>
      </c>
      <c r="F44" s="5">
        <f t="shared" si="0"/>
        <v>32</v>
      </c>
    </row>
    <row r="45" spans="1:6" x14ac:dyDescent="0.2">
      <c r="B45" s="1">
        <v>17</v>
      </c>
      <c r="C45" s="1" t="s">
        <v>20</v>
      </c>
      <c r="D45" s="1">
        <v>85</v>
      </c>
      <c r="E45" s="1">
        <v>50</v>
      </c>
      <c r="F45" s="5">
        <f t="shared" si="0"/>
        <v>-35</v>
      </c>
    </row>
    <row r="46" spans="1:6" x14ac:dyDescent="0.2">
      <c r="B46" s="1">
        <v>18</v>
      </c>
      <c r="C46" s="1" t="s">
        <v>17</v>
      </c>
      <c r="D46" s="1">
        <v>50</v>
      </c>
      <c r="E46" s="1">
        <v>120</v>
      </c>
      <c r="F46" s="5">
        <f t="shared" si="0"/>
        <v>70</v>
      </c>
    </row>
    <row r="47" spans="1:6" x14ac:dyDescent="0.2">
      <c r="F47" s="5"/>
    </row>
    <row r="48" spans="1:6" x14ac:dyDescent="0.2">
      <c r="A48" s="1" t="s">
        <v>21</v>
      </c>
    </row>
    <row r="49" spans="1:8" x14ac:dyDescent="0.2">
      <c r="A49" s="1" t="s">
        <v>22</v>
      </c>
    </row>
    <row r="50" spans="1:8" x14ac:dyDescent="0.2">
      <c r="A50" s="1" t="s">
        <v>58</v>
      </c>
    </row>
    <row r="51" spans="1:8" x14ac:dyDescent="0.2">
      <c r="A51" s="1" t="s">
        <v>23</v>
      </c>
    </row>
    <row r="52" spans="1:8" x14ac:dyDescent="0.2">
      <c r="A52" s="1" t="s">
        <v>24</v>
      </c>
    </row>
    <row r="54" spans="1:8" x14ac:dyDescent="0.2">
      <c r="A54" s="1" t="s">
        <v>50</v>
      </c>
    </row>
    <row r="55" spans="1:8" ht="15" x14ac:dyDescent="0.25">
      <c r="A55" s="1" t="s">
        <v>51</v>
      </c>
    </row>
    <row r="56" spans="1:8" x14ac:dyDescent="0.2">
      <c r="A56" s="1" t="s">
        <v>52</v>
      </c>
    </row>
    <row r="57" spans="1:8" x14ac:dyDescent="0.2">
      <c r="A57" s="1" t="s">
        <v>28</v>
      </c>
    </row>
    <row r="58" spans="1:8" x14ac:dyDescent="0.2">
      <c r="A58" s="1" t="s">
        <v>47</v>
      </c>
    </row>
    <row r="59" spans="1:8" ht="15" x14ac:dyDescent="0.25">
      <c r="D59" s="2" t="s">
        <v>41</v>
      </c>
      <c r="E59" s="2" t="s">
        <v>42</v>
      </c>
      <c r="F59" s="2" t="s">
        <v>43</v>
      </c>
      <c r="G59" s="2" t="s">
        <v>45</v>
      </c>
      <c r="H59" s="2" t="s">
        <v>46</v>
      </c>
    </row>
    <row r="60" spans="1:8" ht="45" x14ac:dyDescent="0.25">
      <c r="B60" s="3" t="s">
        <v>1</v>
      </c>
      <c r="C60" s="3" t="s">
        <v>2</v>
      </c>
      <c r="D60" s="3" t="s">
        <v>25</v>
      </c>
      <c r="E60" s="3" t="s">
        <v>26</v>
      </c>
      <c r="F60" s="4" t="s">
        <v>49</v>
      </c>
      <c r="G60" s="6" t="s">
        <v>30</v>
      </c>
      <c r="H60" s="7" t="s">
        <v>31</v>
      </c>
    </row>
    <row r="61" spans="1:8" ht="15" x14ac:dyDescent="0.25">
      <c r="B61" s="1">
        <v>1</v>
      </c>
      <c r="C61" s="1" t="s">
        <v>7</v>
      </c>
      <c r="D61" s="1">
        <v>20</v>
      </c>
      <c r="E61" s="1">
        <v>128</v>
      </c>
      <c r="F61" s="5">
        <v>108</v>
      </c>
      <c r="G61" s="8">
        <f>F61</f>
        <v>108</v>
      </c>
      <c r="H61" s="19">
        <f>G61/F$74</f>
        <v>0.20729366602687141</v>
      </c>
    </row>
    <row r="62" spans="1:8" ht="15" x14ac:dyDescent="0.25">
      <c r="B62" s="1">
        <v>2</v>
      </c>
      <c r="C62" s="1" t="s">
        <v>6</v>
      </c>
      <c r="D62" s="1">
        <v>70</v>
      </c>
      <c r="E62" s="1">
        <v>163</v>
      </c>
      <c r="F62" s="5">
        <v>93</v>
      </c>
      <c r="G62" s="8">
        <f>G61+F62</f>
        <v>201</v>
      </c>
      <c r="H62" s="19">
        <f t="shared" ref="H62:H73" si="1">G62/F$74</f>
        <v>0.38579654510556621</v>
      </c>
    </row>
    <row r="63" spans="1:8" ht="15" x14ac:dyDescent="0.25">
      <c r="B63" s="1">
        <v>3</v>
      </c>
      <c r="C63" s="1" t="s">
        <v>17</v>
      </c>
      <c r="D63" s="1">
        <v>50</v>
      </c>
      <c r="E63" s="1">
        <v>120</v>
      </c>
      <c r="F63" s="5">
        <v>70</v>
      </c>
      <c r="G63" s="8">
        <f t="shared" ref="G63:G73" si="2">G62+F63</f>
        <v>271</v>
      </c>
      <c r="H63" s="19">
        <f t="shared" si="1"/>
        <v>0.52015355086372361</v>
      </c>
    </row>
    <row r="64" spans="1:8" ht="15" x14ac:dyDescent="0.25">
      <c r="B64" s="1">
        <v>4</v>
      </c>
      <c r="C64" s="1" t="s">
        <v>8</v>
      </c>
      <c r="D64" s="1">
        <v>130</v>
      </c>
      <c r="E64" s="1">
        <v>180</v>
      </c>
      <c r="F64" s="5">
        <v>50</v>
      </c>
      <c r="G64" s="8">
        <f t="shared" si="2"/>
        <v>321</v>
      </c>
      <c r="H64" s="19">
        <f t="shared" si="1"/>
        <v>0.61612284069097889</v>
      </c>
    </row>
    <row r="65" spans="2:8" ht="15" x14ac:dyDescent="0.25">
      <c r="B65" s="1">
        <v>5</v>
      </c>
      <c r="C65" s="1" t="s">
        <v>3</v>
      </c>
      <c r="D65" s="1">
        <v>480</v>
      </c>
      <c r="E65" s="1">
        <v>520</v>
      </c>
      <c r="F65" s="5">
        <v>40</v>
      </c>
      <c r="G65" s="8">
        <f t="shared" si="2"/>
        <v>361</v>
      </c>
      <c r="H65" s="19">
        <f t="shared" si="1"/>
        <v>0.69289827255278313</v>
      </c>
    </row>
    <row r="66" spans="2:8" ht="15" x14ac:dyDescent="0.25">
      <c r="B66" s="1">
        <v>6</v>
      </c>
      <c r="C66" s="1" t="s">
        <v>13</v>
      </c>
      <c r="D66" s="1">
        <v>280</v>
      </c>
      <c r="E66" s="1">
        <v>320</v>
      </c>
      <c r="F66" s="5">
        <v>40</v>
      </c>
      <c r="G66" s="8">
        <f t="shared" si="2"/>
        <v>401</v>
      </c>
      <c r="H66" s="19">
        <f t="shared" si="1"/>
        <v>0.76967370441458738</v>
      </c>
    </row>
    <row r="67" spans="2:8" ht="15" x14ac:dyDescent="0.25">
      <c r="B67" s="1">
        <v>7</v>
      </c>
      <c r="C67" s="1" t="s">
        <v>15</v>
      </c>
      <c r="D67" s="1">
        <v>35</v>
      </c>
      <c r="E67" s="1">
        <v>68</v>
      </c>
      <c r="F67" s="5">
        <v>33</v>
      </c>
      <c r="G67" s="8">
        <f t="shared" si="2"/>
        <v>434</v>
      </c>
      <c r="H67" s="19">
        <f t="shared" si="1"/>
        <v>0.83301343570057584</v>
      </c>
    </row>
    <row r="68" spans="2:8" ht="15" x14ac:dyDescent="0.25">
      <c r="B68" s="1">
        <v>8</v>
      </c>
      <c r="C68" s="1" t="s">
        <v>19</v>
      </c>
      <c r="D68" s="1">
        <v>43</v>
      </c>
      <c r="E68" s="1">
        <v>75</v>
      </c>
      <c r="F68" s="5">
        <v>32</v>
      </c>
      <c r="G68" s="8">
        <f t="shared" si="2"/>
        <v>466</v>
      </c>
      <c r="H68" s="19">
        <f t="shared" si="1"/>
        <v>0.89443378119001915</v>
      </c>
    </row>
    <row r="69" spans="2:8" ht="15" x14ac:dyDescent="0.25">
      <c r="B69" s="1">
        <v>9</v>
      </c>
      <c r="C69" s="1" t="s">
        <v>5</v>
      </c>
      <c r="D69" s="1">
        <v>76</v>
      </c>
      <c r="E69" s="1">
        <v>95</v>
      </c>
      <c r="F69" s="5">
        <v>19</v>
      </c>
      <c r="G69" s="8">
        <f t="shared" si="2"/>
        <v>485</v>
      </c>
      <c r="H69" s="19">
        <f t="shared" si="1"/>
        <v>0.93090211132437617</v>
      </c>
    </row>
    <row r="70" spans="2:8" ht="15" x14ac:dyDescent="0.25">
      <c r="B70" s="1">
        <v>10</v>
      </c>
      <c r="C70" s="1" t="s">
        <v>4</v>
      </c>
      <c r="D70" s="1">
        <v>90</v>
      </c>
      <c r="E70" s="1">
        <v>106</v>
      </c>
      <c r="F70" s="5">
        <v>16</v>
      </c>
      <c r="G70" s="8">
        <f t="shared" si="2"/>
        <v>501</v>
      </c>
      <c r="H70" s="19">
        <f t="shared" si="1"/>
        <v>0.96161228406909793</v>
      </c>
    </row>
    <row r="71" spans="2:8" ht="15" x14ac:dyDescent="0.25">
      <c r="B71" s="1">
        <v>11</v>
      </c>
      <c r="C71" s="1" t="s">
        <v>12</v>
      </c>
      <c r="D71" s="1">
        <v>47</v>
      </c>
      <c r="E71" s="1">
        <v>58</v>
      </c>
      <c r="F71" s="5">
        <v>11</v>
      </c>
      <c r="G71" s="8">
        <f t="shared" si="2"/>
        <v>512</v>
      </c>
      <c r="H71" s="19">
        <f t="shared" si="1"/>
        <v>0.98272552783109401</v>
      </c>
    </row>
    <row r="72" spans="2:8" ht="15" x14ac:dyDescent="0.25">
      <c r="B72" s="1">
        <v>12</v>
      </c>
      <c r="C72" s="1" t="s">
        <v>18</v>
      </c>
      <c r="D72" s="1">
        <v>25</v>
      </c>
      <c r="E72" s="1">
        <v>30</v>
      </c>
      <c r="F72" s="5">
        <v>5</v>
      </c>
      <c r="G72" s="8">
        <f t="shared" si="2"/>
        <v>517</v>
      </c>
      <c r="H72" s="19">
        <f t="shared" si="1"/>
        <v>0.99232245681381959</v>
      </c>
    </row>
    <row r="73" spans="2:8" ht="15" x14ac:dyDescent="0.25">
      <c r="B73" s="1">
        <v>13</v>
      </c>
      <c r="C73" s="1" t="s">
        <v>9</v>
      </c>
      <c r="D73" s="1">
        <v>142</v>
      </c>
      <c r="E73" s="1">
        <v>146</v>
      </c>
      <c r="F73" s="5">
        <v>4</v>
      </c>
      <c r="G73" s="8">
        <f t="shared" si="2"/>
        <v>521</v>
      </c>
      <c r="H73" s="19">
        <f t="shared" si="1"/>
        <v>1</v>
      </c>
    </row>
    <row r="74" spans="2:8" ht="15" x14ac:dyDescent="0.25">
      <c r="C74" s="22" t="s">
        <v>65</v>
      </c>
      <c r="D74" s="22"/>
      <c r="E74" s="22"/>
      <c r="F74" s="11">
        <f>SUM(F61:F73)</f>
        <v>521</v>
      </c>
      <c r="G74" s="8"/>
      <c r="H74" s="9"/>
    </row>
    <row r="75" spans="2:8" x14ac:dyDescent="0.2">
      <c r="B75" s="1">
        <v>14</v>
      </c>
      <c r="C75" s="1" t="s">
        <v>10</v>
      </c>
      <c r="D75" s="1">
        <v>55</v>
      </c>
      <c r="E75" s="1">
        <v>50</v>
      </c>
      <c r="F75" s="5">
        <v>-5</v>
      </c>
    </row>
    <row r="76" spans="2:8" x14ac:dyDescent="0.2">
      <c r="B76" s="1">
        <v>15</v>
      </c>
      <c r="C76" s="1" t="s">
        <v>16</v>
      </c>
      <c r="D76" s="1">
        <v>145</v>
      </c>
      <c r="E76" s="1">
        <v>120</v>
      </c>
      <c r="F76" s="5">
        <v>-25</v>
      </c>
    </row>
    <row r="77" spans="2:8" x14ac:dyDescent="0.2">
      <c r="B77" s="1">
        <v>16</v>
      </c>
      <c r="C77" s="1" t="s">
        <v>14</v>
      </c>
      <c r="D77" s="1">
        <v>175</v>
      </c>
      <c r="E77" s="1">
        <v>140</v>
      </c>
      <c r="F77" s="5">
        <v>-35</v>
      </c>
    </row>
    <row r="78" spans="2:8" x14ac:dyDescent="0.2">
      <c r="B78" s="1">
        <v>17</v>
      </c>
      <c r="C78" s="1" t="s">
        <v>20</v>
      </c>
      <c r="D78" s="1">
        <v>85</v>
      </c>
      <c r="E78" s="1">
        <v>50</v>
      </c>
      <c r="F78" s="5">
        <v>-35</v>
      </c>
    </row>
    <row r="79" spans="2:8" x14ac:dyDescent="0.2">
      <c r="B79" s="1">
        <v>18</v>
      </c>
      <c r="C79" s="1" t="s">
        <v>11</v>
      </c>
      <c r="D79" s="1">
        <v>240</v>
      </c>
      <c r="E79" s="1">
        <v>200</v>
      </c>
      <c r="F79" s="5">
        <v>-40</v>
      </c>
    </row>
    <row r="80" spans="2:8" x14ac:dyDescent="0.2">
      <c r="F80" s="5"/>
    </row>
    <row r="81" spans="1:6" x14ac:dyDescent="0.2">
      <c r="A81" s="1" t="s">
        <v>48</v>
      </c>
      <c r="F81" s="5"/>
    </row>
    <row r="82" spans="1:6" x14ac:dyDescent="0.2">
      <c r="A82" s="1" t="s">
        <v>66</v>
      </c>
      <c r="F82" s="5"/>
    </row>
    <row r="83" spans="1:6" x14ac:dyDescent="0.2">
      <c r="A83" s="1" t="s">
        <v>32</v>
      </c>
      <c r="F83" s="5"/>
    </row>
    <row r="84" spans="1:6" x14ac:dyDescent="0.2">
      <c r="F84" s="5"/>
    </row>
    <row r="85" spans="1:6" ht="15" x14ac:dyDescent="0.25">
      <c r="D85" s="2" t="s">
        <v>43</v>
      </c>
      <c r="E85" s="2" t="s">
        <v>46</v>
      </c>
    </row>
    <row r="86" spans="1:6" ht="29.25" x14ac:dyDescent="0.25">
      <c r="C86" s="3" t="s">
        <v>2</v>
      </c>
      <c r="D86" s="12" t="s">
        <v>27</v>
      </c>
      <c r="E86" s="13" t="s">
        <v>31</v>
      </c>
      <c r="F86" s="14"/>
    </row>
    <row r="87" spans="1:6" x14ac:dyDescent="0.2">
      <c r="B87" s="1">
        <v>1</v>
      </c>
      <c r="C87" s="1" t="s">
        <v>7</v>
      </c>
      <c r="D87" s="5">
        <f t="shared" ref="D87:D99" si="3">F61</f>
        <v>108</v>
      </c>
      <c r="E87" s="15">
        <f>H61</f>
        <v>0.20729366602687141</v>
      </c>
    </row>
    <row r="88" spans="1:6" x14ac:dyDescent="0.2">
      <c r="B88" s="1">
        <v>2</v>
      </c>
      <c r="C88" s="1" t="s">
        <v>17</v>
      </c>
      <c r="D88" s="5">
        <f t="shared" si="3"/>
        <v>93</v>
      </c>
      <c r="E88" s="15">
        <f t="shared" ref="E88:E99" si="4">H62</f>
        <v>0.38579654510556621</v>
      </c>
    </row>
    <row r="89" spans="1:6" x14ac:dyDescent="0.2">
      <c r="B89" s="1">
        <v>3</v>
      </c>
      <c r="C89" s="1" t="s">
        <v>6</v>
      </c>
      <c r="D89" s="5">
        <f t="shared" si="3"/>
        <v>70</v>
      </c>
      <c r="E89" s="15">
        <f t="shared" si="4"/>
        <v>0.52015355086372361</v>
      </c>
    </row>
    <row r="90" spans="1:6" x14ac:dyDescent="0.2">
      <c r="B90" s="1">
        <v>4</v>
      </c>
      <c r="C90" s="1" t="s">
        <v>8</v>
      </c>
      <c r="D90" s="5">
        <f t="shared" si="3"/>
        <v>50</v>
      </c>
      <c r="E90" s="15">
        <f t="shared" si="4"/>
        <v>0.61612284069097889</v>
      </c>
    </row>
    <row r="91" spans="1:6" x14ac:dyDescent="0.2">
      <c r="B91" s="1">
        <v>5</v>
      </c>
      <c r="C91" s="1" t="s">
        <v>3</v>
      </c>
      <c r="D91" s="5">
        <f t="shared" si="3"/>
        <v>40</v>
      </c>
      <c r="E91" s="15">
        <f t="shared" si="4"/>
        <v>0.69289827255278313</v>
      </c>
    </row>
    <row r="92" spans="1:6" x14ac:dyDescent="0.2">
      <c r="B92" s="1">
        <v>6</v>
      </c>
      <c r="C92" s="1" t="s">
        <v>13</v>
      </c>
      <c r="D92" s="5">
        <f t="shared" si="3"/>
        <v>40</v>
      </c>
      <c r="E92" s="15">
        <f t="shared" si="4"/>
        <v>0.76967370441458738</v>
      </c>
    </row>
    <row r="93" spans="1:6" x14ac:dyDescent="0.2">
      <c r="B93" s="1">
        <v>7</v>
      </c>
      <c r="C93" s="1" t="s">
        <v>15</v>
      </c>
      <c r="D93" s="5">
        <f t="shared" si="3"/>
        <v>33</v>
      </c>
      <c r="E93" s="15">
        <f t="shared" si="4"/>
        <v>0.83301343570057584</v>
      </c>
    </row>
    <row r="94" spans="1:6" x14ac:dyDescent="0.2">
      <c r="B94" s="1">
        <v>8</v>
      </c>
      <c r="C94" s="1" t="s">
        <v>19</v>
      </c>
      <c r="D94" s="5">
        <f t="shared" si="3"/>
        <v>32</v>
      </c>
      <c r="E94" s="15">
        <f t="shared" si="4"/>
        <v>0.89443378119001915</v>
      </c>
    </row>
    <row r="95" spans="1:6" x14ac:dyDescent="0.2">
      <c r="B95" s="1">
        <v>9</v>
      </c>
      <c r="C95" s="1" t="s">
        <v>5</v>
      </c>
      <c r="D95" s="5">
        <f t="shared" si="3"/>
        <v>19</v>
      </c>
      <c r="E95" s="15">
        <f t="shared" si="4"/>
        <v>0.93090211132437617</v>
      </c>
    </row>
    <row r="96" spans="1:6" x14ac:dyDescent="0.2">
      <c r="B96" s="1">
        <v>10</v>
      </c>
      <c r="C96" s="1" t="s">
        <v>4</v>
      </c>
      <c r="D96" s="5">
        <f t="shared" si="3"/>
        <v>16</v>
      </c>
      <c r="E96" s="15">
        <f t="shared" si="4"/>
        <v>0.96161228406909793</v>
      </c>
    </row>
    <row r="97" spans="1:5" x14ac:dyDescent="0.2">
      <c r="B97" s="1">
        <v>11</v>
      </c>
      <c r="C97" s="1" t="s">
        <v>12</v>
      </c>
      <c r="D97" s="5">
        <f t="shared" si="3"/>
        <v>11</v>
      </c>
      <c r="E97" s="15">
        <f t="shared" si="4"/>
        <v>0.98272552783109401</v>
      </c>
    </row>
    <row r="98" spans="1:5" x14ac:dyDescent="0.2">
      <c r="B98" s="1">
        <v>12</v>
      </c>
      <c r="C98" s="1" t="s">
        <v>18</v>
      </c>
      <c r="D98" s="5">
        <f t="shared" si="3"/>
        <v>5</v>
      </c>
      <c r="E98" s="15">
        <f t="shared" si="4"/>
        <v>0.99232245681381959</v>
      </c>
    </row>
    <row r="99" spans="1:5" x14ac:dyDescent="0.2">
      <c r="B99" s="1">
        <v>13</v>
      </c>
      <c r="C99" s="1" t="s">
        <v>9</v>
      </c>
      <c r="D99" s="5">
        <f t="shared" si="3"/>
        <v>4</v>
      </c>
      <c r="E99" s="15">
        <f t="shared" si="4"/>
        <v>1</v>
      </c>
    </row>
    <row r="100" spans="1:5" ht="15" x14ac:dyDescent="0.25">
      <c r="C100" s="10" t="s">
        <v>29</v>
      </c>
      <c r="D100" s="11">
        <f>SUM(D87:D99)</f>
        <v>521</v>
      </c>
    </row>
    <row r="102" spans="1:5" x14ac:dyDescent="0.2">
      <c r="A102" s="1" t="s">
        <v>33</v>
      </c>
    </row>
    <row r="103" spans="1:5" x14ac:dyDescent="0.2">
      <c r="A103" s="1" t="s">
        <v>59</v>
      </c>
    </row>
    <row r="104" spans="1:5" x14ac:dyDescent="0.2">
      <c r="A104" s="1" t="s">
        <v>34</v>
      </c>
    </row>
    <row r="105" spans="1:5" x14ac:dyDescent="0.2">
      <c r="A105" s="1" t="s">
        <v>35</v>
      </c>
    </row>
    <row r="106" spans="1:5" x14ac:dyDescent="0.2">
      <c r="A106" s="1" t="s">
        <v>36</v>
      </c>
    </row>
    <row r="107" spans="1:5" x14ac:dyDescent="0.2">
      <c r="A107" s="1" t="s">
        <v>37</v>
      </c>
    </row>
    <row r="108" spans="1:5" x14ac:dyDescent="0.2">
      <c r="A108" s="1" t="s">
        <v>60</v>
      </c>
    </row>
    <row r="109" spans="1:5" x14ac:dyDescent="0.2">
      <c r="A109" s="1" t="s">
        <v>38</v>
      </c>
    </row>
    <row r="110" spans="1:5" x14ac:dyDescent="0.2">
      <c r="A110" s="1" t="s">
        <v>39</v>
      </c>
    </row>
    <row r="139" spans="1:5" ht="15" x14ac:dyDescent="0.25">
      <c r="C139" s="16" t="s">
        <v>40</v>
      </c>
      <c r="D139" s="17" t="s">
        <v>53</v>
      </c>
      <c r="E139" s="17"/>
    </row>
    <row r="140" spans="1:5" x14ac:dyDescent="0.2">
      <c r="A140" s="1" t="s">
        <v>67</v>
      </c>
    </row>
    <row r="141" spans="1:5" x14ac:dyDescent="0.2">
      <c r="A141" s="1" t="s">
        <v>62</v>
      </c>
    </row>
    <row r="143" spans="1:5" ht="15" x14ac:dyDescent="0.25">
      <c r="A143" s="17"/>
    </row>
    <row r="186" spans="1:1" x14ac:dyDescent="0.2">
      <c r="A186" s="1" t="s">
        <v>61</v>
      </c>
    </row>
    <row r="187" spans="1:1" x14ac:dyDescent="0.2">
      <c r="A187" s="1" t="s">
        <v>54</v>
      </c>
    </row>
    <row r="188" spans="1:1" x14ac:dyDescent="0.2">
      <c r="A188" s="1" t="s">
        <v>55</v>
      </c>
    </row>
  </sheetData>
  <sortState ref="C61:F78">
    <sortCondition descending="1" ref="F61:F78"/>
  </sortState>
  <mergeCells count="5">
    <mergeCell ref="A1:G1"/>
    <mergeCell ref="A3:H3"/>
    <mergeCell ref="A4:H4"/>
    <mergeCell ref="A5:H5"/>
    <mergeCell ref="C74:E74"/>
  </mergeCells>
  <phoneticPr fontId="0" type="noConversion"/>
  <pageMargins left="0.4" right="0.75" top="0.47" bottom="0.35" header="0" footer="0"/>
  <pageSetup scale="70" fitToHeight="2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13" workbookViewId="0">
      <selection activeCell="N23" sqref="N23"/>
    </sheetView>
  </sheetViews>
  <sheetFormatPr baseColWidth="10" defaultRowHeight="12.75" x14ac:dyDescent="0.2"/>
  <cols>
    <col min="1" max="1" width="12.85546875" customWidth="1"/>
    <col min="3" max="3" width="12.5703125" customWidth="1"/>
  </cols>
  <sheetData>
    <row r="1" spans="1:12" ht="15.75" x14ac:dyDescent="0.25">
      <c r="A1" s="32" t="s">
        <v>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75" x14ac:dyDescent="0.25">
      <c r="A2" s="32" t="s">
        <v>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4.25" x14ac:dyDescent="0.2">
      <c r="A4" s="1" t="s">
        <v>69</v>
      </c>
      <c r="B4" s="23"/>
    </row>
    <row r="5" spans="1:12" ht="14.25" x14ac:dyDescent="0.2">
      <c r="A5" s="1" t="s">
        <v>70</v>
      </c>
      <c r="B5" s="23"/>
    </row>
    <row r="6" spans="1:12" ht="14.25" x14ac:dyDescent="0.2">
      <c r="A6" s="1" t="s">
        <v>71</v>
      </c>
      <c r="B6" s="23"/>
    </row>
    <row r="7" spans="1:12" ht="14.25" x14ac:dyDescent="0.2">
      <c r="A7" s="1" t="s">
        <v>72</v>
      </c>
      <c r="B7" s="23"/>
    </row>
    <row r="8" spans="1:12" ht="14.25" x14ac:dyDescent="0.2">
      <c r="A8" s="1" t="s">
        <v>73</v>
      </c>
      <c r="B8" s="23"/>
    </row>
    <row r="9" spans="1:12" ht="14.25" x14ac:dyDescent="0.2">
      <c r="A9" s="1" t="s">
        <v>74</v>
      </c>
      <c r="B9" s="23"/>
    </row>
    <row r="10" spans="1:12" ht="15" x14ac:dyDescent="0.25">
      <c r="A10" s="17" t="s">
        <v>75</v>
      </c>
      <c r="B10" s="24"/>
    </row>
    <row r="11" spans="1:12" ht="15" x14ac:dyDescent="0.25">
      <c r="A11" s="17" t="s">
        <v>76</v>
      </c>
      <c r="B11" s="24"/>
    </row>
    <row r="12" spans="1:12" ht="14.25" x14ac:dyDescent="0.2">
      <c r="A12" s="1" t="s">
        <v>77</v>
      </c>
      <c r="B12" s="23"/>
    </row>
    <row r="13" spans="1:12" ht="15" x14ac:dyDescent="0.25">
      <c r="A13" s="1" t="s">
        <v>104</v>
      </c>
      <c r="B13" s="23"/>
    </row>
    <row r="14" spans="1:12" ht="14.25" x14ac:dyDescent="0.2">
      <c r="A14" s="1" t="s">
        <v>78</v>
      </c>
      <c r="B14" s="23"/>
    </row>
    <row r="15" spans="1:12" ht="14.25" x14ac:dyDescent="0.2">
      <c r="A15" s="1" t="s">
        <v>79</v>
      </c>
      <c r="B15" s="23"/>
    </row>
    <row r="16" spans="1:12" x14ac:dyDescent="0.2">
      <c r="A16" s="23"/>
      <c r="B16" s="23"/>
    </row>
    <row r="17" spans="1:4" ht="16.5" thickBot="1" x14ac:dyDescent="0.3">
      <c r="A17" s="34" t="s">
        <v>80</v>
      </c>
      <c r="B17" s="34"/>
      <c r="C17" s="35"/>
      <c r="D17" s="35"/>
    </row>
    <row r="18" spans="1:4" ht="16.5" thickBot="1" x14ac:dyDescent="0.3">
      <c r="A18" s="56" t="s">
        <v>81</v>
      </c>
      <c r="B18" s="57" t="s">
        <v>81</v>
      </c>
      <c r="C18" s="57" t="s">
        <v>82</v>
      </c>
      <c r="D18" s="58" t="s">
        <v>83</v>
      </c>
    </row>
    <row r="19" spans="1:4" ht="15" x14ac:dyDescent="0.2">
      <c r="A19" s="53">
        <v>42370</v>
      </c>
      <c r="B19" s="54">
        <v>1</v>
      </c>
      <c r="C19" s="55">
        <v>396</v>
      </c>
      <c r="D19" s="55">
        <f>C19*33.3</f>
        <v>13186.8</v>
      </c>
    </row>
    <row r="20" spans="1:4" ht="15" x14ac:dyDescent="0.2">
      <c r="A20" s="48">
        <v>42401</v>
      </c>
      <c r="B20" s="49">
        <v>2</v>
      </c>
      <c r="C20" s="50">
        <v>420</v>
      </c>
      <c r="D20" s="50">
        <f t="shared" ref="D20:D32" si="0">C20*33.3</f>
        <v>13985.999999999998</v>
      </c>
    </row>
    <row r="21" spans="1:4" ht="15" x14ac:dyDescent="0.2">
      <c r="A21" s="48">
        <v>42430</v>
      </c>
      <c r="B21" s="49">
        <v>3</v>
      </c>
      <c r="C21" s="50">
        <v>315</v>
      </c>
      <c r="D21" s="50">
        <f t="shared" si="0"/>
        <v>10489.5</v>
      </c>
    </row>
    <row r="22" spans="1:4" ht="15" x14ac:dyDescent="0.2">
      <c r="A22" s="48">
        <v>42461</v>
      </c>
      <c r="B22" s="49">
        <v>4</v>
      </c>
      <c r="C22" s="50">
        <v>286</v>
      </c>
      <c r="D22" s="50">
        <f t="shared" si="0"/>
        <v>9523.7999999999993</v>
      </c>
    </row>
    <row r="23" spans="1:4" ht="15" x14ac:dyDescent="0.2">
      <c r="A23" s="48">
        <v>42491</v>
      </c>
      <c r="B23" s="49">
        <v>5</v>
      </c>
      <c r="C23" s="50">
        <v>300</v>
      </c>
      <c r="D23" s="50">
        <f t="shared" si="0"/>
        <v>9990</v>
      </c>
    </row>
    <row r="24" spans="1:4" ht="15" x14ac:dyDescent="0.2">
      <c r="A24" s="48">
        <v>42522</v>
      </c>
      <c r="B24" s="49">
        <v>6</v>
      </c>
      <c r="C24" s="50">
        <v>316</v>
      </c>
      <c r="D24" s="50">
        <f t="shared" si="0"/>
        <v>10522.8</v>
      </c>
    </row>
    <row r="25" spans="1:4" ht="15" x14ac:dyDescent="0.2">
      <c r="A25" s="48">
        <v>42552</v>
      </c>
      <c r="B25" s="49">
        <v>7</v>
      </c>
      <c r="C25" s="50">
        <v>388</v>
      </c>
      <c r="D25" s="50">
        <f t="shared" si="0"/>
        <v>12920.4</v>
      </c>
    </row>
    <row r="26" spans="1:4" ht="15" x14ac:dyDescent="0.2">
      <c r="A26" s="48">
        <v>42583</v>
      </c>
      <c r="B26" s="49">
        <v>8</v>
      </c>
      <c r="C26" s="50">
        <v>214</v>
      </c>
      <c r="D26" s="50">
        <f t="shared" si="0"/>
        <v>7126.2</v>
      </c>
    </row>
    <row r="27" spans="1:4" ht="15" x14ac:dyDescent="0.2">
      <c r="A27" s="48">
        <v>42614</v>
      </c>
      <c r="B27" s="49">
        <v>9</v>
      </c>
      <c r="C27" s="50">
        <v>200</v>
      </c>
      <c r="D27" s="50">
        <f t="shared" si="0"/>
        <v>6659.9999999999991</v>
      </c>
    </row>
    <row r="28" spans="1:4" ht="15" x14ac:dyDescent="0.2">
      <c r="A28" s="48">
        <v>42644</v>
      </c>
      <c r="B28" s="49">
        <v>10</v>
      </c>
      <c r="C28" s="50">
        <v>280</v>
      </c>
      <c r="D28" s="50">
        <f t="shared" si="0"/>
        <v>9324</v>
      </c>
    </row>
    <row r="29" spans="1:4" ht="15" x14ac:dyDescent="0.2">
      <c r="A29" s="48">
        <v>42675</v>
      </c>
      <c r="B29" s="49">
        <v>11</v>
      </c>
      <c r="C29" s="50">
        <v>275</v>
      </c>
      <c r="D29" s="50">
        <f t="shared" si="0"/>
        <v>9157.5</v>
      </c>
    </row>
    <row r="30" spans="1:4" ht="15" x14ac:dyDescent="0.2">
      <c r="A30" s="48">
        <v>42705</v>
      </c>
      <c r="B30" s="49">
        <v>12</v>
      </c>
      <c r="C30" s="50">
        <v>305</v>
      </c>
      <c r="D30" s="50">
        <f t="shared" si="0"/>
        <v>10156.5</v>
      </c>
    </row>
    <row r="31" spans="1:4" ht="15" x14ac:dyDescent="0.2">
      <c r="A31" s="48">
        <v>42736</v>
      </c>
      <c r="B31" s="49">
        <v>13</v>
      </c>
      <c r="C31" s="50">
        <v>260</v>
      </c>
      <c r="D31" s="50">
        <f t="shared" si="0"/>
        <v>8658</v>
      </c>
    </row>
    <row r="32" spans="1:4" ht="15" x14ac:dyDescent="0.2">
      <c r="A32" s="48">
        <v>42767</v>
      </c>
      <c r="B32" s="49">
        <v>14</v>
      </c>
      <c r="C32" s="50">
        <v>308</v>
      </c>
      <c r="D32" s="50">
        <f t="shared" si="0"/>
        <v>10256.4</v>
      </c>
    </row>
    <row r="33" spans="1:4" ht="15.75" x14ac:dyDescent="0.25">
      <c r="A33" s="35"/>
      <c r="B33" s="36"/>
      <c r="C33" s="52">
        <f>SUM(C19:C32)</f>
        <v>4263</v>
      </c>
      <c r="D33" s="52">
        <f>SUM(D19:D32)</f>
        <v>141957.9</v>
      </c>
    </row>
    <row r="34" spans="1:4" ht="15.75" x14ac:dyDescent="0.25">
      <c r="A34" s="46" t="s">
        <v>84</v>
      </c>
      <c r="B34" s="47"/>
      <c r="C34" s="51">
        <f>C33/14</f>
        <v>304.5</v>
      </c>
      <c r="D34" s="35"/>
    </row>
    <row r="35" spans="1:4" ht="15.75" x14ac:dyDescent="0.25">
      <c r="A35" s="42"/>
      <c r="B35" s="42"/>
      <c r="C35" s="43"/>
      <c r="D35" s="35"/>
    </row>
    <row r="36" spans="1:4" ht="15" x14ac:dyDescent="0.2">
      <c r="A36" s="35" t="s">
        <v>85</v>
      </c>
      <c r="B36" s="35"/>
      <c r="C36" s="35"/>
      <c r="D36" s="35"/>
    </row>
    <row r="37" spans="1:4" ht="15" x14ac:dyDescent="0.2">
      <c r="A37" s="35" t="s">
        <v>86</v>
      </c>
      <c r="B37" s="35"/>
      <c r="C37" s="35"/>
      <c r="D37" s="35"/>
    </row>
    <row r="38" spans="1:4" ht="15" x14ac:dyDescent="0.2">
      <c r="A38" s="35" t="s">
        <v>87</v>
      </c>
      <c r="B38" s="35"/>
      <c r="C38" s="35"/>
      <c r="D38" s="35"/>
    </row>
    <row r="39" spans="1:4" ht="15" x14ac:dyDescent="0.2">
      <c r="A39" s="35" t="s">
        <v>88</v>
      </c>
      <c r="B39" s="35"/>
      <c r="C39" s="35"/>
      <c r="D39" s="35"/>
    </row>
    <row r="40" spans="1:4" ht="15" x14ac:dyDescent="0.2">
      <c r="A40" s="35"/>
      <c r="B40" s="35"/>
      <c r="C40" s="35"/>
      <c r="D40" s="35"/>
    </row>
    <row r="41" spans="1:4" ht="15.75" x14ac:dyDescent="0.25">
      <c r="A41" s="34" t="s">
        <v>89</v>
      </c>
      <c r="B41" s="35"/>
      <c r="C41" s="35"/>
      <c r="D41" s="35"/>
    </row>
    <row r="42" spans="1:4" ht="15" x14ac:dyDescent="0.2">
      <c r="A42" s="35" t="s">
        <v>90</v>
      </c>
      <c r="B42" s="35"/>
      <c r="C42" s="35"/>
      <c r="D42" s="35"/>
    </row>
    <row r="43" spans="1:4" ht="15" x14ac:dyDescent="0.2">
      <c r="A43" s="37" t="s">
        <v>91</v>
      </c>
      <c r="B43" s="35" t="s">
        <v>92</v>
      </c>
      <c r="C43" s="35"/>
      <c r="D43" s="35"/>
    </row>
    <row r="44" spans="1:4" ht="15.75" x14ac:dyDescent="0.25">
      <c r="A44" s="38" t="s">
        <v>93</v>
      </c>
      <c r="B44" s="39">
        <f>(1.8558*(15)^2)-35.953*15+439.6</f>
        <v>317.8599999999999</v>
      </c>
      <c r="C44" s="35"/>
      <c r="D44" s="35"/>
    </row>
    <row r="45" spans="1:4" ht="15" x14ac:dyDescent="0.2">
      <c r="A45" s="35" t="s">
        <v>94</v>
      </c>
      <c r="B45" s="35"/>
      <c r="C45" s="35"/>
      <c r="D45" s="35"/>
    </row>
    <row r="46" spans="1:4" ht="15" x14ac:dyDescent="0.2">
      <c r="A46" s="35"/>
      <c r="B46" s="35"/>
      <c r="C46" s="35"/>
      <c r="D46" s="35"/>
    </row>
    <row r="47" spans="1:4" ht="15" x14ac:dyDescent="0.2">
      <c r="A47" s="35" t="s">
        <v>95</v>
      </c>
      <c r="B47" s="35"/>
      <c r="C47" s="35"/>
      <c r="D47" s="35"/>
    </row>
    <row r="48" spans="1:4" ht="15" x14ac:dyDescent="0.2">
      <c r="A48" s="35" t="s">
        <v>96</v>
      </c>
      <c r="B48" s="35"/>
      <c r="C48" s="35"/>
      <c r="D48" s="35"/>
    </row>
    <row r="49" spans="1:5" ht="15.75" x14ac:dyDescent="0.25">
      <c r="A49" s="38" t="s">
        <v>97</v>
      </c>
      <c r="B49" s="39">
        <f>(1.8558*(16)^2)-35.953*16+439.6</f>
        <v>339.43679999999995</v>
      </c>
      <c r="C49" s="35"/>
      <c r="D49" s="35"/>
    </row>
    <row r="50" spans="1:5" ht="15.75" x14ac:dyDescent="0.25">
      <c r="A50" s="40"/>
      <c r="B50" s="41"/>
      <c r="C50" s="41"/>
      <c r="D50" s="41"/>
      <c r="E50" s="26"/>
    </row>
    <row r="51" spans="1:5" ht="15.75" x14ac:dyDescent="0.25">
      <c r="A51" s="38" t="s">
        <v>98</v>
      </c>
      <c r="B51" s="39">
        <f>(1.8558*(17)^2)-35.953*17+439.6</f>
        <v>364.72519999999997</v>
      </c>
      <c r="C51" s="41"/>
      <c r="D51" s="41"/>
      <c r="E51" s="26"/>
    </row>
    <row r="52" spans="1:5" ht="13.5" thickBot="1" x14ac:dyDescent="0.25">
      <c r="A52" s="27"/>
      <c r="B52" s="26"/>
      <c r="C52" s="26"/>
      <c r="D52" s="26"/>
      <c r="E52" s="26"/>
    </row>
    <row r="53" spans="1:5" ht="15.75" x14ac:dyDescent="0.25">
      <c r="A53" s="44" t="s">
        <v>99</v>
      </c>
      <c r="B53" s="28"/>
      <c r="C53" s="28"/>
      <c r="D53" s="28"/>
      <c r="E53" s="29"/>
    </row>
    <row r="54" spans="1:5" ht="16.5" thickBot="1" x14ac:dyDescent="0.3">
      <c r="A54" s="45" t="s">
        <v>100</v>
      </c>
      <c r="B54" s="30"/>
      <c r="C54" s="30"/>
      <c r="D54" s="30"/>
      <c r="E54" s="31"/>
    </row>
    <row r="55" spans="1:5" x14ac:dyDescent="0.2">
      <c r="A55" s="26"/>
      <c r="B55" s="26"/>
      <c r="C55" s="26"/>
      <c r="D55" s="26"/>
      <c r="E55" s="26"/>
    </row>
    <row r="56" spans="1:5" x14ac:dyDescent="0.2">
      <c r="A56" s="25"/>
      <c r="B56" s="26"/>
      <c r="C56" s="26"/>
      <c r="D56" s="26"/>
      <c r="E56" s="26"/>
    </row>
    <row r="57" spans="1:5" x14ac:dyDescent="0.2">
      <c r="A57" s="26"/>
      <c r="B57" s="26"/>
      <c r="C57" s="26"/>
      <c r="D57" s="26"/>
      <c r="E57" s="26"/>
    </row>
    <row r="86" spans="1:1" ht="15.75" x14ac:dyDescent="0.25">
      <c r="A86" s="34" t="s">
        <v>101</v>
      </c>
    </row>
    <row r="87" spans="1:1" ht="15.75" x14ac:dyDescent="0.25">
      <c r="A87" s="34" t="s">
        <v>102</v>
      </c>
    </row>
    <row r="88" spans="1:1" ht="15.75" x14ac:dyDescent="0.25">
      <c r="A88" s="34" t="s">
        <v>103</v>
      </c>
    </row>
  </sheetData>
  <mergeCells count="3">
    <mergeCell ref="A1:L1"/>
    <mergeCell ref="A2:L2"/>
    <mergeCell ref="A34:B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PARETO</vt:lpstr>
      <vt:lpstr>REGRESION</vt:lpstr>
    </vt:vector>
  </TitlesOfParts>
  <Company>Empresa Ferroviaria Andina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HOME</cp:lastModifiedBy>
  <cp:lastPrinted>2019-02-27T16:04:36Z</cp:lastPrinted>
  <dcterms:created xsi:type="dcterms:W3CDTF">2011-03-17T15:31:06Z</dcterms:created>
  <dcterms:modified xsi:type="dcterms:W3CDTF">2020-03-18T01:23:31Z</dcterms:modified>
</cp:coreProperties>
</file>