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65" windowHeight="4410" firstSheet="1" activeTab="6"/>
  </bookViews>
  <sheets>
    <sheet name="TEORIA" sheetId="1" r:id="rId1"/>
    <sheet name="ESTADO_RES" sheetId="2" r:id="rId2"/>
    <sheet name="H_REC_DATOS 1-3" sheetId="3" r:id="rId3"/>
    <sheet name="FREC" sheetId="4" r:id="rId4"/>
    <sheet name="GRAFICO" sheetId="5" r:id="rId5"/>
    <sheet name="FACT_CONTR" sheetId="6" r:id="rId6"/>
    <sheet name="DIAG_COMPORT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<sst xmlns="http://schemas.openxmlformats.org/spreadsheetml/2006/main" count="421" uniqueCount="153">
  <si>
    <t>Real</t>
  </si>
  <si>
    <t>(Real v/s Pres)</t>
  </si>
  <si>
    <t>Valor</t>
  </si>
  <si>
    <t>%</t>
  </si>
  <si>
    <t>GASTOS  OPERACIONALES</t>
  </si>
  <si>
    <t>Remuneraciones</t>
  </si>
  <si>
    <t>Haberes Básicos</t>
  </si>
  <si>
    <t>Bono Antigüedad</t>
  </si>
  <si>
    <t>Sobre Tiempo</t>
  </si>
  <si>
    <t>Bono Nocturno</t>
  </si>
  <si>
    <t>Viáticos</t>
  </si>
  <si>
    <t>Leyes Sociales</t>
  </si>
  <si>
    <t>Vacaciones</t>
  </si>
  <si>
    <t>Asignaciones Especiales</t>
  </si>
  <si>
    <t>Beneficios Sociales</t>
  </si>
  <si>
    <t>Indenmizaciones</t>
  </si>
  <si>
    <t>Desahucios</t>
  </si>
  <si>
    <t>Aguinaldo</t>
  </si>
  <si>
    <t>Combustibles y Lubricantes</t>
  </si>
  <si>
    <t>Gasolina</t>
  </si>
  <si>
    <t>Materiales y Repuestos</t>
  </si>
  <si>
    <t>Varios</t>
  </si>
  <si>
    <t>Papelería</t>
  </si>
  <si>
    <t>Fletes y Comisiones</t>
  </si>
  <si>
    <t>Gastos Grls. de Operación</t>
  </si>
  <si>
    <t>Serv. Externo Rep. y Mantenimiento</t>
  </si>
  <si>
    <t>Otros Servicios de Operación</t>
  </si>
  <si>
    <t>Servicios Básicos</t>
  </si>
  <si>
    <t>Serv. Agua</t>
  </si>
  <si>
    <t>Serv. Telef. y Telecomunic.</t>
  </si>
  <si>
    <t>Correspondencia</t>
  </si>
  <si>
    <t>Gastos Generales Administrativos</t>
  </si>
  <si>
    <t>Auditoría Externa</t>
  </si>
  <si>
    <t>Servicios Legales y Notariales</t>
  </si>
  <si>
    <t>Comisión Servicios y Representación</t>
  </si>
  <si>
    <t>Capacitación</t>
  </si>
  <si>
    <t>Serv. Seguridad y Vigilancia</t>
  </si>
  <si>
    <t>Seguros</t>
  </si>
  <si>
    <t>Publicación e Impresos</t>
  </si>
  <si>
    <t>Serv. Limpieza y Mantención Inmueble</t>
  </si>
  <si>
    <t>Alquiler Inmuebles, Veh., Maq. y Eq. Ofic.</t>
  </si>
  <si>
    <t>Gastos Varios</t>
  </si>
  <si>
    <t>Movilidad y Transporte</t>
  </si>
  <si>
    <t xml:space="preserve"> Total</t>
  </si>
  <si>
    <t>Presup.</t>
  </si>
  <si>
    <t>ESTADO DE RESULTADOS</t>
  </si>
  <si>
    <t xml:space="preserve"> Prenatal</t>
  </si>
  <si>
    <t>HOJA 1</t>
  </si>
  <si>
    <t>HOJA 3</t>
  </si>
  <si>
    <t>HOJA 2</t>
  </si>
  <si>
    <t>item</t>
  </si>
  <si>
    <t>Movimiento, excedidos orden descendente</t>
  </si>
  <si>
    <t>Valor acum.</t>
  </si>
  <si>
    <t>% frec.</t>
  </si>
  <si>
    <t xml:space="preserve">    80% TRIVIAL</t>
  </si>
  <si>
    <t>Serv. Electricidad</t>
  </si>
  <si>
    <t>Como se ha explicado en la teoría esta herramienta para la planificación y toma de decisiones tiene aplicación en práctica-</t>
  </si>
  <si>
    <t xml:space="preserve">mente todos los ámbitos. La evidencia de la regla "80 - 20" se aplica particularmente en problemas relacionados con la </t>
  </si>
  <si>
    <t xml:space="preserve">calidad de nuestro producto, pero también es una poderosa herramienta para separar los "pocos vitales" de los "muchos </t>
  </si>
  <si>
    <t>El proceso es el siguiente:</t>
  </si>
  <si>
    <t>para ese ítem (primer bloque coloreado en amarillo),  luego las otras columnas muestran la diferencia en unidades mo-</t>
  </si>
  <si>
    <t>netarias de lo real vs. Presupuestado y el % que esta diferencia significa respecto del monto presupuestado.</t>
  </si>
  <si>
    <t xml:space="preserve"> - La HOJA 2:  Contiene un LISTADO GENERAL de los ítemes del movimiento acumulado, donde se ha sacado las par-</t>
  </si>
  <si>
    <t>tidas o subtotales y solo se muestra en forma general todos los ítemes.</t>
  </si>
  <si>
    <t>presupuesto, y se ha coloreado de anaranjado todos los ítemes excedidos o sobreejecutados, que es lo que nos inte-</t>
  </si>
  <si>
    <t>un análisis. De momento nos concentramos en los gastos excedidos según el pedido del Gerente de la Empresa.</t>
  </si>
  <si>
    <t xml:space="preserve">muestra la sumatoria acumulada de las diferencias entre lo real vs lo presupuestado. Y otra columna que es el % de </t>
  </si>
  <si>
    <t>Cualquier duda pueden despejar de la misma hoja ya que todos los datos estan en fórmulas.</t>
  </si>
  <si>
    <t>Finalmente en la cuarta hoja de GRAFICO, se ha copiado todos los datos de la hoja FRECUENCIA, eliminando las</t>
  </si>
  <si>
    <t xml:space="preserve">Para el gráfico se usa la opción "tipos personalizados" &gt; "lineas y columnas 2".  El gráfico se puede enriquecer de </t>
  </si>
  <si>
    <t>diferentes maneras, depende de la creatividad de cada uno.</t>
  </si>
  <si>
    <t xml:space="preserve">Existen otras formas y software para hacer este mismo análisis, pero considero que esta es una de las formas más </t>
  </si>
  <si>
    <t xml:space="preserve">usuales y simples y además esta herramienta del excel esta al alcance de todos. </t>
  </si>
  <si>
    <t>Ing. Hugo Oviedo Bellot.</t>
  </si>
  <si>
    <t xml:space="preserve">       DOCENTE</t>
  </si>
  <si>
    <r>
      <t xml:space="preserve">En la tercera hoja </t>
    </r>
    <r>
      <rPr>
        <b/>
        <sz val="10"/>
        <rFont val="Arial"/>
        <family val="2"/>
      </rPr>
      <t>FRECUENCIA</t>
    </r>
    <r>
      <rPr>
        <sz val="10"/>
        <rFont val="Arial"/>
        <family val="0"/>
      </rPr>
      <t xml:space="preserve">, se ha añadido dos columnas a la HOJA 3: Una columna de VALOR ACUM. Que </t>
    </r>
  </si>
  <si>
    <t>LA DIRECCION POR SISTEMAS</t>
  </si>
  <si>
    <t>Lubricantes (aceites y grasas)</t>
  </si>
  <si>
    <t>Fletes y Servicios de transp. Lubric.</t>
  </si>
  <si>
    <t>Telas sanfotizadas</t>
  </si>
  <si>
    <t>Telas tipo jean</t>
  </si>
  <si>
    <t>Otros Materiales</t>
  </si>
  <si>
    <t>Hilos y cintas</t>
  </si>
  <si>
    <t>Mantención de las máquinas</t>
  </si>
  <si>
    <t>Arriendo  Eqs. De mantención</t>
  </si>
  <si>
    <t>Honorarios serv. Profesionales (Directorio)</t>
  </si>
  <si>
    <t>Telas tipo kaky</t>
  </si>
  <si>
    <t>Añelinas para teñir</t>
  </si>
  <si>
    <t>Bs</t>
  </si>
  <si>
    <t>Primas, bonos</t>
  </si>
  <si>
    <t>Mantenimiento Vehiculos (camionetas y camiones)</t>
  </si>
  <si>
    <t>Telas sanforizadas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</si>
  <si>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</si>
  <si>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</si>
  <si>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</si>
  <si>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</si>
  <si>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</si>
  <si>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</si>
  <si>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</si>
  <si>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</si>
  <si>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</si>
  <si>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</si>
  <si>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Movimiento, listado en general</t>
  </si>
  <si>
    <t>Sept</t>
  </si>
  <si>
    <t>triviales" y concentrar nuestra atención en el 20% relevante para una buena planificación.</t>
  </si>
  <si>
    <t>DIAGRAMA DE PARETO:</t>
  </si>
  <si>
    <r>
      <t xml:space="preserve">El bloque coloreado en celeste muestra la el </t>
    </r>
    <r>
      <rPr>
        <b/>
        <sz val="10"/>
        <rFont val="Arial"/>
        <family val="2"/>
      </rPr>
      <t>estado acumulado de Enero a Octubre</t>
    </r>
    <r>
      <rPr>
        <sz val="10"/>
        <rFont val="Arial"/>
        <family val="0"/>
      </rPr>
      <t xml:space="preserve"> con el mismo análisis.</t>
    </r>
  </si>
  <si>
    <r>
      <t>La segunda hoja de</t>
    </r>
    <r>
      <rPr>
        <b/>
        <sz val="10"/>
        <rFont val="Arial"/>
        <family val="2"/>
      </rPr>
      <t xml:space="preserve"> RECOGIDA DE DATOS 1-3</t>
    </r>
    <r>
      <rPr>
        <sz val="10"/>
        <rFont val="Arial"/>
        <family val="0"/>
      </rPr>
      <t xml:space="preserve">  a su vez contiene tres hojas:</t>
    </r>
  </si>
  <si>
    <t>HOJA  DE RECOLECCION DE DATOS</t>
  </si>
  <si>
    <t xml:space="preserve">Con estos datos se construye el gráfico apoyados en las herramientas que nos proporciona la hoja excel. </t>
  </si>
  <si>
    <t xml:space="preserve">columnas de REAL; PRESUP. Y VALOR ACUM. Entonces se mantiene las columnas ITEM; VALOR Y % FREC. </t>
  </si>
  <si>
    <t xml:space="preserve">Una vez elaborado el diagrama, se identifica el 80/20 EN FORMA MANUAL:  se elige la flecha inferior del excel y desde </t>
  </si>
  <si>
    <t xml:space="preserve">el 80% del eje derecho del gráfico se traza la flecha 1 hasta la intersección con la curva del gráfico. De esta intersección </t>
  </si>
  <si>
    <t>se desciende otra flecha 2 hasta el eje de los ítemes. El 20% vital se encuentra a la IZQUIERDA de la flecha 2.</t>
  </si>
  <si>
    <t>SI</t>
  </si>
  <si>
    <t>NO</t>
  </si>
  <si>
    <t>FACTORES CONTROLABLES DEL 20% VITAL</t>
  </si>
  <si>
    <t>noviembre</t>
  </si>
  <si>
    <t>diciembre</t>
  </si>
  <si>
    <t>DISTRIBUCION DE FRECUENCIAS SOLO CON ITEMES SOBRE EJECUTADOS</t>
  </si>
  <si>
    <t>En las siguientes hojas se explica los pasos para determinar el 20% vital en el supuesto caso de una empresa de textiles</t>
  </si>
  <si>
    <t>"EXPORTEX", donde se han asumido diferentes datos en el Estado de Resultados de los GASTOS OPERACIONALES.</t>
  </si>
  <si>
    <r>
      <t xml:space="preserve">En la primera hoja de </t>
    </r>
    <r>
      <rPr>
        <b/>
        <sz val="10"/>
        <rFont val="Arial"/>
        <family val="2"/>
      </rPr>
      <t xml:space="preserve">ESTADO_RES_SEPT </t>
    </r>
    <r>
      <rPr>
        <sz val="10"/>
        <rFont val="Arial"/>
        <family val="0"/>
      </rPr>
      <t>se muestra el estado de resultados de las diferentes partidas presupuestarias</t>
    </r>
  </si>
  <si>
    <t xml:space="preserve">del mes de Septbre donde se observa cada ítem, su ejecución o gasto real efectuado en el mes vs. el monto presupuestado </t>
  </si>
  <si>
    <t xml:space="preserve"> - la HOJA 1: Es la información separada solamente del MOVIMIENTO ACUMULADO ENERO - SEPTIEMBRE</t>
  </si>
  <si>
    <r>
      <t xml:space="preserve"> - La HOJA 3: Se ha ordenado EN FORMA DESCENDENTE considerando el </t>
    </r>
    <r>
      <rPr>
        <b/>
        <sz val="10"/>
        <rFont val="Arial"/>
        <family val="2"/>
      </rPr>
      <t>VALOR</t>
    </r>
    <r>
      <rPr>
        <sz val="10"/>
        <rFont val="Arial"/>
        <family val="0"/>
      </rPr>
      <t xml:space="preserve">  o diferencia entre el gasto real vs. El</t>
    </r>
  </si>
  <si>
    <t>resa de momento. OJO!!! Más adelante explicaremos que también los ítemes negativos o subejecutados deben merecer</t>
  </si>
  <si>
    <r>
      <t xml:space="preserve">El gerente general de la empresa EXPORTEX le está </t>
    </r>
    <r>
      <rPr>
        <b/>
        <sz val="10"/>
        <rFont val="Arial"/>
        <family val="2"/>
      </rPr>
      <t>solicitando su análisis del porqué del presupuesto excedido</t>
    </r>
    <r>
      <rPr>
        <sz val="10"/>
        <rFont val="Arial"/>
        <family val="0"/>
      </rPr>
      <t>,</t>
    </r>
  </si>
  <si>
    <t>este valor acumulado entre la sumatoria total. Ejm. Para el primer ítem se tiene: (53430/496474)*100 = 10,8%</t>
  </si>
  <si>
    <t>hasta Septbre. ya se tiene un exceso o sobregiro en el presupuesto de Bs 278,218,00 Por tanto concentramos nues-</t>
  </si>
  <si>
    <t xml:space="preserve"> 20 % VITAL</t>
  </si>
  <si>
    <t>DIAGRAMA DE COMPORTAMIENTO, DISPERSION O REGRESION-PROYECCION</t>
  </si>
  <si>
    <t>REAL vs PRESUP</t>
  </si>
  <si>
    <t>“R^2 o COEFICIENTE DE DETERMINACION nos dice qué tanto se ajusta la línea de regresión a los datos y está dada por la confiabilidad de la ecuación la cual se mide a través de R^2. Si este es 0 la variable predictora tiene nula capacidad predictiva. Si es 1, la variable predictora explicaría toda la variación y la predicción no tendría error”. En resumen, la ecuación es más confiable para una proyección en cuanto R^2 se aproxime a 1.</t>
  </si>
  <si>
    <t>Osea que si no ejecutamos ninguna accion de mejora con las herramientas de planificación, lo que probablemente suceda a fin de año,</t>
  </si>
  <si>
    <t>vale decir en Diciembre será:</t>
  </si>
  <si>
    <t xml:space="preserve">Reeemplazando para x = 12: </t>
  </si>
  <si>
    <t>y =</t>
  </si>
  <si>
    <t>Bs.</t>
  </si>
  <si>
    <t>El exceso de gasto sg el Presupuesto irá incrementando.</t>
  </si>
  <si>
    <t>CONTROLABLE</t>
  </si>
  <si>
    <t>DIAGRAMA CAUSA - EFECTO DE CUALQUIER ITEM CONTROLABLE</t>
  </si>
  <si>
    <t>EXPLICACION PARA LA APLICACIÓN DE LAS HERRAMIENTAS PARA LA PLANIFICACION</t>
  </si>
  <si>
    <r>
      <t xml:space="preserve">tro análisis solamente en </t>
    </r>
    <r>
      <rPr>
        <b/>
        <sz val="10"/>
        <rFont val="Arial"/>
        <family val="2"/>
      </rPr>
      <t>EL MOVIMIENTO ACUMULADO ENERO - SEPTIEMBRE 2018</t>
    </r>
  </si>
  <si>
    <t>EMPRESA "EXPORTEX" - 2019</t>
  </si>
  <si>
    <t>Como fue explicado en clases, este diagrama nos sirve para regresionar los datos historicos y proyectarlos a un probable escenario futuro, en base a los resultados obtenidos hasta el presente.</t>
  </si>
  <si>
    <t>En el caso presente del ejemplo, si tenemos la información del ESTADO DE RESULTADOS de cada mes, vale decir el total del resultado acumulado de los gastos REAL vs EJECUTADO, y se observa que en todos los meses hemos sobre ejecutado nuestro presupuesto, QUE SE ESPERA PARA LOS PROXIMOS MESES SI NO EJECUTAMOS NINGUNA ACCION O MEJORA??.</t>
  </si>
  <si>
    <t xml:space="preserve">             Movimiento del Mes AGOSTO/19</t>
  </si>
  <si>
    <t>Movimiento Acumulado EN-AG.</t>
  </si>
  <si>
    <t>Movimiento Acumulado ENE-AG.</t>
  </si>
  <si>
    <t>TOTAL ACUM. EN. - AG.  - 2019</t>
  </si>
  <si>
    <t>Entonces la ecuación mas confiable es la que regresiona los datos y los proyecta como una ecuación POTENCIAL, el  coeficiente R^2 = 0,332 es el que más se aproxima a la unidad. La CONFIABILIDAD ES SOLO UN 33,2% pero es la mas alta de todas las regresiones.</t>
  </si>
  <si>
    <t xml:space="preserve"> y = 25306X^0,1307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</si>
</sst>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* #,##0_ ;_ * \-#,##0_ ;_ * &quot;-&quot;_ ;_ @_ "/>
    <numFmt numFmtId="186" formatCode="_ &quot;$b&quot;\ * #,##0.00_ ;_ &quot;$b&quot;\ * \-#,##0.00_ ;_ &quot;$b&quot;\ * &quot;-&quot;??_ ;_ @_ "/>
    <numFmt numFmtId="187" formatCode="_ * #,##0.00_ ;_ * \-#,##0.00_ ;_ * &quot;-&quot;??_ ;_ @_ 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  <numFmt numFmtId="204" formatCode="0.0000000000"/>
    <numFmt numFmtId="205" formatCode="0.000000000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5.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0"/>
      <color rgb="FF1F497D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55" applyFont="1" applyAlignment="1">
      <alignment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7" fillId="0" borderId="0" xfId="0" applyNumberFormat="1" applyFont="1" applyAlignment="1">
      <alignment/>
    </xf>
    <xf numFmtId="1" fontId="6" fillId="0" borderId="0" xfId="55" applyNumberFormat="1" applyFont="1" applyAlignment="1">
      <alignment/>
    </xf>
    <xf numFmtId="0" fontId="9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1" fontId="6" fillId="34" borderId="0" xfId="0" applyNumberFormat="1" applyFont="1" applyFill="1" applyAlignment="1">
      <alignment/>
    </xf>
    <xf numFmtId="9" fontId="6" fillId="34" borderId="0" xfId="55" applyFont="1" applyFill="1" applyAlignment="1">
      <alignment/>
    </xf>
    <xf numFmtId="1" fontId="6" fillId="0" borderId="0" xfId="0" applyNumberFormat="1" applyFont="1" applyAlignment="1">
      <alignment/>
    </xf>
    <xf numFmtId="1" fontId="6" fillId="35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1" fontId="7" fillId="35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6" fillId="36" borderId="0" xfId="0" applyFont="1" applyFill="1" applyAlignment="1">
      <alignment/>
    </xf>
    <xf numFmtId="0" fontId="10" fillId="0" borderId="0" xfId="0" applyFont="1" applyAlignment="1">
      <alignment horizontal="center"/>
    </xf>
    <xf numFmtId="1" fontId="1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203" fontId="6" fillId="35" borderId="0" xfId="55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4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99" fontId="8" fillId="0" borderId="0" xfId="0" applyNumberFormat="1" applyFont="1" applyAlignment="1">
      <alignment/>
    </xf>
    <xf numFmtId="199" fontId="1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99" fontId="12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/>
    </xf>
    <xf numFmtId="1" fontId="2" fillId="38" borderId="0" xfId="0" applyNumberFormat="1" applyFont="1" applyFill="1" applyAlignment="1">
      <alignment/>
    </xf>
    <xf numFmtId="9" fontId="2" fillId="38" borderId="0" xfId="55" applyFont="1" applyFill="1" applyAlignment="1">
      <alignment/>
    </xf>
    <xf numFmtId="1" fontId="6" fillId="0" borderId="0" xfId="55" applyNumberFormat="1" applyFont="1" applyFill="1" applyAlignment="1">
      <alignment/>
    </xf>
    <xf numFmtId="199" fontId="8" fillId="0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1" fontId="2" fillId="11" borderId="0" xfId="0" applyNumberFormat="1" applyFont="1" applyFill="1" applyAlignment="1">
      <alignment/>
    </xf>
    <xf numFmtId="199" fontId="12" fillId="1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2" fillId="0" borderId="0" xfId="0" applyFont="1" applyAlignment="1">
      <alignment wrapText="1"/>
    </xf>
    <xf numFmtId="0" fontId="0" fillId="0" borderId="0" xfId="0" applyFont="1" applyAlignment="1">
      <alignment/>
    </xf>
    <xf numFmtId="0" fontId="16" fillId="39" borderId="0" xfId="0" applyFont="1" applyFill="1" applyAlignment="1">
      <alignment horizontal="right"/>
    </xf>
    <xf numFmtId="0" fontId="16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0" fontId="17" fillId="36" borderId="0" xfId="0" applyFont="1" applyFill="1" applyAlignment="1">
      <alignment/>
    </xf>
    <xf numFmtId="1" fontId="17" fillId="36" borderId="0" xfId="0" applyNumberFormat="1" applyFont="1" applyFill="1" applyAlignment="1">
      <alignment/>
    </xf>
    <xf numFmtId="9" fontId="17" fillId="34" borderId="0" xfId="55" applyFont="1" applyFill="1" applyAlignment="1">
      <alignment/>
    </xf>
    <xf numFmtId="203" fontId="17" fillId="35" borderId="0" xfId="55" applyNumberFormat="1" applyFont="1" applyFill="1" applyAlignment="1">
      <alignment/>
    </xf>
    <xf numFmtId="0" fontId="17" fillId="0" borderId="0" xfId="0" applyFont="1" applyAlignment="1">
      <alignment/>
    </xf>
    <xf numFmtId="203" fontId="2" fillId="0" borderId="0" xfId="55" applyNumberFormat="1" applyFont="1" applyAlignment="1">
      <alignment/>
    </xf>
    <xf numFmtId="1" fontId="6" fillId="38" borderId="0" xfId="55" applyNumberFormat="1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8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38" borderId="0" xfId="0" applyFont="1" applyFill="1" applyAlignment="1">
      <alignment horizontal="left" wrapText="1"/>
    </xf>
    <xf numFmtId="0" fontId="2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de Pareto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925"/>
          <c:w val="0.9425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GRAFICO!$A$4:$A$35</c:f>
              <c:strCache/>
            </c:strRef>
          </c:cat>
          <c:val>
            <c:numRef>
              <c:f>GRAFICO!$B$4:$B$35</c:f>
              <c:numCache/>
            </c:numRef>
          </c:val>
        </c:ser>
        <c:axId val="65161028"/>
        <c:axId val="4957834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GRAFICO!$A$4:$A$35</c:f>
              <c:strCache/>
            </c:strRef>
          </c:cat>
          <c:val>
            <c:numRef>
              <c:f>GRAFICO!$C$4:$C$35</c:f>
              <c:numCache/>
            </c:numRef>
          </c:val>
          <c:smooth val="0"/>
        </c:ser>
        <c:axId val="43551886"/>
        <c:axId val="56422655"/>
      </c:line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ítemes</a:t>
                </a:r>
              </a:p>
            </c:rich>
          </c:tx>
          <c:layout>
            <c:manualLayout>
              <c:xMode val="factor"/>
              <c:yMode val="factor"/>
              <c:x val="-0.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 val="autoZero"/>
        <c:auto val="0"/>
        <c:lblOffset val="100"/>
        <c:tickLblSkip val="1"/>
        <c:noMultiLvlLbl val="0"/>
      </c:catAx>
      <c:valAx>
        <c:axId val="49578341"/>
        <c:scaling>
          <c:orientation val="minMax"/>
          <c:max val="5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 excedidos Bs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At val="1"/>
        <c:crossBetween val="between"/>
        <c:dispUnits/>
      </c:valAx>
      <c:catAx>
        <c:axId val="43551886"/>
        <c:scaling>
          <c:orientation val="minMax"/>
        </c:scaling>
        <c:axPos val="b"/>
        <c:delete val="1"/>
        <c:majorTickMark val="out"/>
        <c:minorTickMark val="none"/>
        <c:tickLblPos val="nextTo"/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PROYECC. POLINOMICA</a:t>
            </a:r>
          </a:p>
        </c:rich>
      </c:tx>
      <c:layout>
        <c:manualLayout>
          <c:xMode val="factor"/>
          <c:yMode val="factor"/>
          <c:x val="0.03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825"/>
          <c:w val="0.91575"/>
          <c:h val="0.744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DIAG_COMPORT!$A$7:$A$16</c:f>
              <c:strCache/>
            </c:strRef>
          </c:cat>
          <c:val>
            <c:numRef>
              <c:f>DIAG_COMPORT!$B$7:$B$16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DIAG_COMPORT!$A$7:$A$18</c:f>
              <c:strCache/>
            </c:strRef>
          </c:cat>
          <c:val>
            <c:numRef>
              <c:f>DIAG_COMPORT!$B$7:$B$18</c:f>
              <c:numCache/>
            </c:numRef>
          </c:val>
          <c:smooth val="0"/>
        </c:ser>
        <c:marker val="1"/>
        <c:axId val="38041848"/>
        <c:axId val="6832313"/>
      </c:line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 val="autoZero"/>
        <c:auto val="1"/>
        <c:lblOffset val="100"/>
        <c:tickLblSkip val="1"/>
        <c:noMultiLvlLbl val="0"/>
      </c:catAx>
      <c:valAx>
        <c:axId val="6832313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PROYECC. LINEAL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75"/>
          <c:w val="0.938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DIAG_COMPORT!$A$7:$A$18</c:f>
              <c:strCache/>
            </c:strRef>
          </c:cat>
          <c:val>
            <c:numRef>
              <c:f>DIAG_COMPORT!$B$7:$B$18</c:f>
              <c:numCache/>
            </c:numRef>
          </c:val>
          <c:smooth val="0"/>
        </c:ser>
        <c:marker val="1"/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auto val="1"/>
        <c:lblOffset val="100"/>
        <c:tickLblSkip val="1"/>
        <c:noMultiLvlLbl val="0"/>
      </c:catAx>
      <c:valAx>
        <c:axId val="16546451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PROYECC. POTENCIAL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8175"/>
          <c:w val="0.908"/>
          <c:h val="0.74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DIAG_COMPORT!$A$7:$A$16</c:f>
              <c:strCache/>
            </c:strRef>
          </c:cat>
          <c:val>
            <c:numRef>
              <c:f>DIAG_COMPORT!$B$7:$B$16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DIAG_COMPORT!$A$7:$A$18</c:f>
              <c:strCache/>
            </c:strRef>
          </c:cat>
          <c:val>
            <c:numRef>
              <c:f>DIAG_COMPORT!$B$7:$B$18</c:f>
              <c:numCache/>
            </c:numRef>
          </c:val>
          <c:smooth val="0"/>
        </c:ser>
        <c:marker val="1"/>
        <c:axId val="14700332"/>
        <c:axId val="65194125"/>
      </c:line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PROYECC. EXPONENCIAL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7725"/>
          <c:w val="0.91625"/>
          <c:h val="0.75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DIAG_COMPORT!$A$7:$A$16</c:f>
              <c:strCache/>
            </c:strRef>
          </c:cat>
          <c:val>
            <c:numRef>
              <c:f>DIAG_COMPORT!$B$7:$B$16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DIAG_COMPORT!$A$7:$A$18</c:f>
              <c:strCache/>
            </c:strRef>
          </c:cat>
          <c:val>
            <c:numRef>
              <c:f>DIAG_COMPORT!$B$7:$B$18</c:f>
              <c:numCache/>
            </c:numRef>
          </c:val>
          <c:smooth val="0"/>
        </c:ser>
        <c:marker val="1"/>
        <c:axId val="49876214"/>
        <c:axId val="46232743"/>
      </c:line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auto val="1"/>
        <c:lblOffset val="100"/>
        <c:tickLblSkip val="1"/>
        <c:noMultiLvlLbl val="0"/>
      </c:catAx>
      <c:valAx>
        <c:axId val="46232743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PROYECC. LOGARITMICA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7875"/>
          <c:w val="0.926"/>
          <c:h val="0.79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DIAG_COMPORT!$A$7:$A$18</c:f>
              <c:strCache/>
            </c:strRef>
          </c:cat>
          <c:val>
            <c:numRef>
              <c:f>DIAG_COMPORT!$B$7:$B$18</c:f>
              <c:numCache/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19050</xdr:rowOff>
    </xdr:from>
    <xdr:to>
      <xdr:col>0</xdr:col>
      <xdr:colOff>200025</xdr:colOff>
      <xdr:row>13</xdr:row>
      <xdr:rowOff>133350</xdr:rowOff>
    </xdr:to>
    <xdr:sp>
      <xdr:nvSpPr>
        <xdr:cNvPr id="1" name="Autoforma 2050"/>
        <xdr:cNvSpPr>
          <a:spLocks/>
        </xdr:cNvSpPr>
      </xdr:nvSpPr>
      <xdr:spPr>
        <a:xfrm>
          <a:off x="104775" y="2124075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18</xdr:row>
      <xdr:rowOff>19050</xdr:rowOff>
    </xdr:from>
    <xdr:to>
      <xdr:col>0</xdr:col>
      <xdr:colOff>200025</xdr:colOff>
      <xdr:row>18</xdr:row>
      <xdr:rowOff>133350</xdr:rowOff>
    </xdr:to>
    <xdr:sp>
      <xdr:nvSpPr>
        <xdr:cNvPr id="2" name="Autoforma 2051"/>
        <xdr:cNvSpPr>
          <a:spLocks/>
        </xdr:cNvSpPr>
      </xdr:nvSpPr>
      <xdr:spPr>
        <a:xfrm>
          <a:off x="104775" y="2933700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21</xdr:row>
      <xdr:rowOff>19050</xdr:rowOff>
    </xdr:from>
    <xdr:to>
      <xdr:col>0</xdr:col>
      <xdr:colOff>200025</xdr:colOff>
      <xdr:row>21</xdr:row>
      <xdr:rowOff>133350</xdr:rowOff>
    </xdr:to>
    <xdr:sp>
      <xdr:nvSpPr>
        <xdr:cNvPr id="3" name="Autoforma 2052"/>
        <xdr:cNvSpPr>
          <a:spLocks/>
        </xdr:cNvSpPr>
      </xdr:nvSpPr>
      <xdr:spPr>
        <a:xfrm>
          <a:off x="104775" y="3419475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29</xdr:row>
      <xdr:rowOff>19050</xdr:rowOff>
    </xdr:from>
    <xdr:to>
      <xdr:col>0</xdr:col>
      <xdr:colOff>200025</xdr:colOff>
      <xdr:row>29</xdr:row>
      <xdr:rowOff>133350</xdr:rowOff>
    </xdr:to>
    <xdr:sp>
      <xdr:nvSpPr>
        <xdr:cNvPr id="4" name="Autoforma 2053"/>
        <xdr:cNvSpPr>
          <a:spLocks/>
        </xdr:cNvSpPr>
      </xdr:nvSpPr>
      <xdr:spPr>
        <a:xfrm>
          <a:off x="104775" y="4714875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19050</xdr:rowOff>
    </xdr:from>
    <xdr:to>
      <xdr:col>0</xdr:col>
      <xdr:colOff>200025</xdr:colOff>
      <xdr:row>33</xdr:row>
      <xdr:rowOff>133350</xdr:rowOff>
    </xdr:to>
    <xdr:sp>
      <xdr:nvSpPr>
        <xdr:cNvPr id="5" name="Autoforma 2054"/>
        <xdr:cNvSpPr>
          <a:spLocks/>
        </xdr:cNvSpPr>
      </xdr:nvSpPr>
      <xdr:spPr>
        <a:xfrm>
          <a:off x="104775" y="5362575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19050</xdr:rowOff>
    </xdr:from>
    <xdr:to>
      <xdr:col>0</xdr:col>
      <xdr:colOff>200025</xdr:colOff>
      <xdr:row>36</xdr:row>
      <xdr:rowOff>133350</xdr:rowOff>
    </xdr:to>
    <xdr:sp>
      <xdr:nvSpPr>
        <xdr:cNvPr id="6" name="Autoforma 2055"/>
        <xdr:cNvSpPr>
          <a:spLocks/>
        </xdr:cNvSpPr>
      </xdr:nvSpPr>
      <xdr:spPr>
        <a:xfrm>
          <a:off x="104775" y="5848350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38</xdr:row>
      <xdr:rowOff>19050</xdr:rowOff>
    </xdr:from>
    <xdr:to>
      <xdr:col>0</xdr:col>
      <xdr:colOff>200025</xdr:colOff>
      <xdr:row>38</xdr:row>
      <xdr:rowOff>133350</xdr:rowOff>
    </xdr:to>
    <xdr:sp>
      <xdr:nvSpPr>
        <xdr:cNvPr id="7" name="Autoforma 2061"/>
        <xdr:cNvSpPr>
          <a:spLocks/>
        </xdr:cNvSpPr>
      </xdr:nvSpPr>
      <xdr:spPr>
        <a:xfrm>
          <a:off x="104775" y="6172200"/>
          <a:ext cx="95250" cy="114300"/>
        </a:xfrm>
        <a:custGeom>
          <a:pathLst>
            <a:path h="114300" w="95250">
              <a:moveTo>
                <a:pt x="0" y="43659"/>
              </a:moveTo>
              <a:lnTo>
                <a:pt x="36382" y="43659"/>
              </a:lnTo>
              <a:lnTo>
                <a:pt x="47625" y="0"/>
              </a:lnTo>
              <a:lnTo>
                <a:pt x="58868" y="43659"/>
              </a:lnTo>
              <a:lnTo>
                <a:pt x="95250" y="43659"/>
              </a:lnTo>
              <a:lnTo>
                <a:pt x="65816" y="70641"/>
              </a:lnTo>
              <a:lnTo>
                <a:pt x="77059" y="114300"/>
              </a:lnTo>
              <a:lnTo>
                <a:pt x="47625" y="87317"/>
              </a:lnTo>
              <a:lnTo>
                <a:pt x="18191" y="114300"/>
              </a:lnTo>
              <a:lnTo>
                <a:pt x="29434" y="70641"/>
              </a:lnTo>
              <a:lnTo>
                <a:pt x="0" y="4365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0.3755</cdr:x>
      <cdr:y>0.22125</cdr:y>
    </cdr:from>
    <cdr:to>
      <cdr:x>0.93925</cdr:x>
      <cdr:y>0.223</cdr:y>
    </cdr:to>
    <cdr:sp>
      <cdr:nvSpPr>
        <cdr:cNvPr id="1" name="Line 2"/>
        <cdr:cNvSpPr>
          <a:spLocks/>
        </cdr:cNvSpPr>
      </cdr:nvSpPr>
      <cdr:spPr>
        <a:xfrm flipH="1" flipV="1">
          <a:off x="2762250" y="923925"/>
          <a:ext cx="4152900" cy="9525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0.22125</cdr:y>
    </cdr:from>
    <cdr:to>
      <cdr:x>0.3755</cdr:x>
      <cdr:y>0.51175</cdr:y>
    </cdr:to>
    <cdr:sp>
      <cdr:nvSpPr>
        <cdr:cNvPr id="2" name="Conector recto de flecha 2"/>
        <cdr:cNvSpPr>
          <a:spLocks/>
        </cdr:cNvSpPr>
      </cdr:nvSpPr>
      <cdr:spPr>
        <a:xfrm>
          <a:off x="2762250" y="923925"/>
          <a:ext cx="0" cy="1219200"/>
        </a:xfrm>
        <a:prstGeom prst="straightConnector1">
          <a:avLst/>
        </a:prstGeom>
        <a:noFill/>
        <a:ln w="19050" cmpd="sng">
          <a:solidFill>
            <a:srgbClr val="ED7D31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32</xdr:row>
      <xdr:rowOff>114300</xdr:rowOff>
    </xdr:from>
    <xdr:to>
      <xdr:col>12</xdr:col>
      <xdr:colOff>190500</xdr:colOff>
      <xdr:row>34</xdr:row>
      <xdr:rowOff>9525</xdr:rowOff>
    </xdr:to>
    <xdr:sp>
      <xdr:nvSpPr>
        <xdr:cNvPr id="1" name="Autoforma 15"/>
        <xdr:cNvSpPr>
          <a:spLocks/>
        </xdr:cNvSpPr>
      </xdr:nvSpPr>
      <xdr:spPr>
        <a:xfrm rot="16200000">
          <a:off x="6134100" y="4733925"/>
          <a:ext cx="3962400" cy="180975"/>
        </a:xfrm>
        <a:prstGeom prst="leftBrace">
          <a:avLst>
            <a:gd name="adj" fmla="val -43629"/>
          </a:avLst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32</xdr:row>
      <xdr:rowOff>95250</xdr:rowOff>
    </xdr:from>
    <xdr:to>
      <xdr:col>6</xdr:col>
      <xdr:colOff>733425</xdr:colOff>
      <xdr:row>34</xdr:row>
      <xdr:rowOff>19050</xdr:rowOff>
    </xdr:to>
    <xdr:sp>
      <xdr:nvSpPr>
        <xdr:cNvPr id="2" name="Autoforma 16"/>
        <xdr:cNvSpPr>
          <a:spLocks/>
        </xdr:cNvSpPr>
      </xdr:nvSpPr>
      <xdr:spPr>
        <a:xfrm rot="16200000">
          <a:off x="4048125" y="4714875"/>
          <a:ext cx="2019300" cy="209550"/>
        </a:xfrm>
        <a:prstGeom prst="leftBrace">
          <a:avLst>
            <a:gd name="adj" fmla="val -41495"/>
          </a:avLst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</xdr:row>
      <xdr:rowOff>9525</xdr:rowOff>
    </xdr:from>
    <xdr:to>
      <xdr:col>12</xdr:col>
      <xdr:colOff>733425</xdr:colOff>
      <xdr:row>32</xdr:row>
      <xdr:rowOff>57150</xdr:rowOff>
    </xdr:to>
    <xdr:graphicFrame>
      <xdr:nvGraphicFramePr>
        <xdr:cNvPr id="3" name="Gráfico 23"/>
        <xdr:cNvGraphicFramePr/>
      </xdr:nvGraphicFramePr>
      <xdr:xfrm>
        <a:off x="3267075" y="466725"/>
        <a:ext cx="73723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38100</xdr:rowOff>
    </xdr:from>
    <xdr:to>
      <xdr:col>3</xdr:col>
      <xdr:colOff>552450</xdr:colOff>
      <xdr:row>53</xdr:row>
      <xdr:rowOff>19050</xdr:rowOff>
    </xdr:to>
    <xdr:graphicFrame>
      <xdr:nvGraphicFramePr>
        <xdr:cNvPr id="1" name="Gráfico 3"/>
        <xdr:cNvGraphicFramePr/>
      </xdr:nvGraphicFramePr>
      <xdr:xfrm>
        <a:off x="66675" y="7067550"/>
        <a:ext cx="3552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</xdr:row>
      <xdr:rowOff>47625</xdr:rowOff>
    </xdr:from>
    <xdr:to>
      <xdr:col>3</xdr:col>
      <xdr:colOff>523875</xdr:colOff>
      <xdr:row>35</xdr:row>
      <xdr:rowOff>123825</xdr:rowOff>
    </xdr:to>
    <xdr:graphicFrame>
      <xdr:nvGraphicFramePr>
        <xdr:cNvPr id="2" name="Gráfico 4"/>
        <xdr:cNvGraphicFramePr/>
      </xdr:nvGraphicFramePr>
      <xdr:xfrm>
        <a:off x="38100" y="4486275"/>
        <a:ext cx="35528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742950</xdr:colOff>
      <xdr:row>36</xdr:row>
      <xdr:rowOff>66675</xdr:rowOff>
    </xdr:from>
    <xdr:to>
      <xdr:col>8</xdr:col>
      <xdr:colOff>581025</xdr:colOff>
      <xdr:row>53</xdr:row>
      <xdr:rowOff>9525</xdr:rowOff>
    </xdr:to>
    <xdr:graphicFrame>
      <xdr:nvGraphicFramePr>
        <xdr:cNvPr id="3" name="Gráfico 6"/>
        <xdr:cNvGraphicFramePr/>
      </xdr:nvGraphicFramePr>
      <xdr:xfrm>
        <a:off x="3810000" y="7096125"/>
        <a:ext cx="3781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53</xdr:row>
      <xdr:rowOff>142875</xdr:rowOff>
    </xdr:from>
    <xdr:to>
      <xdr:col>3</xdr:col>
      <xdr:colOff>523875</xdr:colOff>
      <xdr:row>70</xdr:row>
      <xdr:rowOff>28575</xdr:rowOff>
    </xdr:to>
    <xdr:graphicFrame>
      <xdr:nvGraphicFramePr>
        <xdr:cNvPr id="4" name="Gráfico 7"/>
        <xdr:cNvGraphicFramePr/>
      </xdr:nvGraphicFramePr>
      <xdr:xfrm>
        <a:off x="57150" y="9925050"/>
        <a:ext cx="35337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20</xdr:row>
      <xdr:rowOff>38100</xdr:rowOff>
    </xdr:from>
    <xdr:to>
      <xdr:col>8</xdr:col>
      <xdr:colOff>609600</xdr:colOff>
      <xdr:row>35</xdr:row>
      <xdr:rowOff>114300</xdr:rowOff>
    </xdr:to>
    <xdr:graphicFrame>
      <xdr:nvGraphicFramePr>
        <xdr:cNvPr id="5" name="Gráfico 4"/>
        <xdr:cNvGraphicFramePr/>
      </xdr:nvGraphicFramePr>
      <xdr:xfrm>
        <a:off x="3838575" y="4476750"/>
        <a:ext cx="3781425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25">
      <selection activeCell="B49" sqref="B49"/>
    </sheetView>
  </sheetViews>
  <sheetFormatPr defaultColWidth="11.421875" defaultRowHeight="12.75"/>
  <cols>
    <col min="1" max="1" width="3.7109375" style="0" customWidth="1"/>
    <col min="2" max="2" width="102.7109375" style="0" customWidth="1"/>
    <col min="9" max="9" width="19.7109375" style="0" customWidth="1"/>
  </cols>
  <sheetData>
    <row r="1" ht="12.75">
      <c r="B1" s="33" t="s">
        <v>76</v>
      </c>
    </row>
    <row r="2" spans="1:2" ht="12.75">
      <c r="A2" s="6"/>
      <c r="B2" s="33"/>
    </row>
    <row r="3" spans="1:2" ht="12.75">
      <c r="A3" s="6"/>
      <c r="B3" s="33" t="s">
        <v>142</v>
      </c>
    </row>
    <row r="4" spans="1:2" ht="12.75">
      <c r="A4" s="6"/>
      <c r="B4" s="33"/>
    </row>
    <row r="5" ht="12.75">
      <c r="A5" s="6" t="s">
        <v>105</v>
      </c>
    </row>
    <row r="6" spans="1:2" ht="12.75">
      <c r="A6" s="51" t="s">
        <v>56</v>
      </c>
      <c r="B6" s="51"/>
    </row>
    <row r="7" spans="1:2" ht="12.75">
      <c r="A7" s="51" t="s">
        <v>57</v>
      </c>
      <c r="B7" s="51"/>
    </row>
    <row r="8" spans="1:2" ht="12.75">
      <c r="A8" s="51" t="s">
        <v>58</v>
      </c>
      <c r="B8" s="51"/>
    </row>
    <row r="9" spans="1:2" ht="12.75">
      <c r="A9" s="51" t="s">
        <v>104</v>
      </c>
      <c r="B9" s="51"/>
    </row>
    <row r="10" spans="1:2" ht="12.75">
      <c r="A10" s="51" t="s">
        <v>120</v>
      </c>
      <c r="B10" s="51"/>
    </row>
    <row r="11" spans="1:2" ht="12.75">
      <c r="A11" s="51" t="s">
        <v>121</v>
      </c>
      <c r="B11" s="51"/>
    </row>
    <row r="12" spans="1:2" ht="12.75">
      <c r="A12" s="51" t="s">
        <v>59</v>
      </c>
      <c r="B12" s="51"/>
    </row>
    <row r="14" ht="12.75">
      <c r="B14" t="s">
        <v>122</v>
      </c>
    </row>
    <row r="15" ht="12.75">
      <c r="B15" t="s">
        <v>123</v>
      </c>
    </row>
    <row r="16" ht="12.75">
      <c r="B16" t="s">
        <v>60</v>
      </c>
    </row>
    <row r="17" ht="12.75">
      <c r="B17" t="s">
        <v>61</v>
      </c>
    </row>
    <row r="18" ht="12.75">
      <c r="B18" t="s">
        <v>106</v>
      </c>
    </row>
    <row r="19" ht="12.75">
      <c r="B19" s="52" t="s">
        <v>127</v>
      </c>
    </row>
    <row r="20" ht="12.75">
      <c r="B20" s="52" t="s">
        <v>129</v>
      </c>
    </row>
    <row r="21" ht="12.75">
      <c r="B21" t="s">
        <v>143</v>
      </c>
    </row>
    <row r="22" ht="12.75">
      <c r="B22" t="s">
        <v>107</v>
      </c>
    </row>
    <row r="23" ht="12.75">
      <c r="B23" t="s">
        <v>124</v>
      </c>
    </row>
    <row r="24" ht="12.75">
      <c r="B24" t="s">
        <v>62</v>
      </c>
    </row>
    <row r="25" ht="12.75">
      <c r="B25" t="s">
        <v>63</v>
      </c>
    </row>
    <row r="26" ht="12.75">
      <c r="B26" t="s">
        <v>125</v>
      </c>
    </row>
    <row r="27" ht="12.75">
      <c r="B27" t="s">
        <v>64</v>
      </c>
    </row>
    <row r="28" ht="12.75">
      <c r="B28" t="s">
        <v>126</v>
      </c>
    </row>
    <row r="29" ht="12.75">
      <c r="B29" t="s">
        <v>65</v>
      </c>
    </row>
    <row r="30" ht="12.75">
      <c r="B30" t="s">
        <v>75</v>
      </c>
    </row>
    <row r="31" ht="12.75">
      <c r="B31" t="s">
        <v>66</v>
      </c>
    </row>
    <row r="32" ht="12.75">
      <c r="B32" s="52" t="s">
        <v>128</v>
      </c>
    </row>
    <row r="33" ht="12.75">
      <c r="B33" t="s">
        <v>67</v>
      </c>
    </row>
    <row r="34" ht="12.75">
      <c r="B34" t="s">
        <v>68</v>
      </c>
    </row>
    <row r="35" ht="12.75">
      <c r="B35" t="s">
        <v>110</v>
      </c>
    </row>
    <row r="36" ht="12.75">
      <c r="B36" t="s">
        <v>109</v>
      </c>
    </row>
    <row r="37" ht="12.75">
      <c r="B37" t="s">
        <v>69</v>
      </c>
    </row>
    <row r="38" ht="12.75">
      <c r="B38" t="s">
        <v>70</v>
      </c>
    </row>
    <row r="39" ht="12.75">
      <c r="B39" t="s">
        <v>111</v>
      </c>
    </row>
    <row r="40" ht="12.75">
      <c r="B40" t="s">
        <v>112</v>
      </c>
    </row>
    <row r="41" ht="12.75">
      <c r="B41" t="s">
        <v>113</v>
      </c>
    </row>
    <row r="43" ht="12.75">
      <c r="B43" t="s">
        <v>71</v>
      </c>
    </row>
    <row r="44" ht="12.75">
      <c r="B44" t="s">
        <v>72</v>
      </c>
    </row>
    <row r="47" ht="12.75">
      <c r="B47" t="s">
        <v>73</v>
      </c>
    </row>
    <row r="48" ht="12.75">
      <c r="B48" s="6" t="s">
        <v>74</v>
      </c>
    </row>
  </sheetData>
  <sheetProtection/>
  <printOptions/>
  <pageMargins left="0.28" right="0.75" top="0.58" bottom="1" header="0" footer="0"/>
  <pageSetup fitToHeight="1" fitToWidth="1" horizontalDpi="300" verticalDpi="3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80" zoomScaleNormal="80" zoomScalePageLayoutView="0" workbookViewId="0" topLeftCell="A44">
      <selection activeCell="H78" sqref="H78"/>
    </sheetView>
  </sheetViews>
  <sheetFormatPr defaultColWidth="11.421875" defaultRowHeight="12.75"/>
  <cols>
    <col min="1" max="1" width="3.57421875" style="12" customWidth="1"/>
    <col min="2" max="2" width="41.28125" style="12" customWidth="1"/>
    <col min="3" max="3" width="8.8515625" style="12" customWidth="1"/>
    <col min="4" max="4" width="9.00390625" style="12" customWidth="1"/>
    <col min="5" max="5" width="14.8515625" style="12" customWidth="1"/>
    <col min="6" max="6" width="6.57421875" style="12" customWidth="1"/>
    <col min="7" max="7" width="3.28125" style="12" customWidth="1"/>
    <col min="8" max="8" width="10.28125" style="12" customWidth="1"/>
    <col min="9" max="9" width="9.8515625" style="12" customWidth="1"/>
    <col min="10" max="10" width="13.7109375" style="12" customWidth="1"/>
    <col min="11" max="11" width="9.140625" style="12" customWidth="1"/>
    <col min="12" max="16384" width="11.421875" style="12" customWidth="1"/>
  </cols>
  <sheetData>
    <row r="1" spans="1:11" ht="15" customHeight="1">
      <c r="A1" s="11"/>
      <c r="B1" s="11"/>
      <c r="C1" s="97" t="s">
        <v>45</v>
      </c>
      <c r="D1" s="97"/>
      <c r="E1" s="97"/>
      <c r="F1" s="97"/>
      <c r="G1" s="97"/>
      <c r="H1" s="97"/>
      <c r="I1" s="97"/>
      <c r="J1" s="97"/>
      <c r="K1" s="97"/>
    </row>
    <row r="2" spans="1:11" ht="18.75" customHeight="1">
      <c r="A2" s="11"/>
      <c r="B2" s="11"/>
      <c r="C2" s="97" t="s">
        <v>144</v>
      </c>
      <c r="D2" s="97"/>
      <c r="E2" s="97"/>
      <c r="F2" s="97"/>
      <c r="G2" s="97"/>
      <c r="H2" s="97"/>
      <c r="I2" s="97"/>
      <c r="J2" s="97"/>
      <c r="K2" s="97"/>
    </row>
    <row r="3" spans="1:1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">
      <c r="A4" s="11"/>
      <c r="B4" s="11"/>
      <c r="C4" s="19" t="s">
        <v>147</v>
      </c>
      <c r="D4" s="19"/>
      <c r="E4" s="19"/>
      <c r="F4" s="19"/>
      <c r="G4" s="11"/>
      <c r="H4" s="20" t="s">
        <v>148</v>
      </c>
      <c r="I4" s="20"/>
      <c r="J4" s="20"/>
      <c r="K4" s="20"/>
    </row>
    <row r="5" spans="1:11" ht="12">
      <c r="A5" s="11"/>
      <c r="B5" s="11"/>
      <c r="C5" s="21" t="s">
        <v>0</v>
      </c>
      <c r="D5" s="21" t="s">
        <v>44</v>
      </c>
      <c r="E5" s="21" t="s">
        <v>1</v>
      </c>
      <c r="F5" s="21"/>
      <c r="G5" s="14"/>
      <c r="H5" s="22" t="s">
        <v>0</v>
      </c>
      <c r="I5" s="22" t="s">
        <v>44</v>
      </c>
      <c r="J5" s="22" t="s">
        <v>1</v>
      </c>
      <c r="K5" s="22"/>
    </row>
    <row r="6" spans="1:11" ht="12">
      <c r="A6" s="11"/>
      <c r="B6" s="11"/>
      <c r="C6" s="21" t="s">
        <v>88</v>
      </c>
      <c r="D6" s="21" t="s">
        <v>88</v>
      </c>
      <c r="E6" s="21" t="s">
        <v>88</v>
      </c>
      <c r="F6" s="21" t="s">
        <v>3</v>
      </c>
      <c r="G6" s="14"/>
      <c r="H6" s="22" t="s">
        <v>88</v>
      </c>
      <c r="I6" s="22" t="s">
        <v>88</v>
      </c>
      <c r="J6" s="22" t="s">
        <v>88</v>
      </c>
      <c r="K6" s="22" t="s">
        <v>3</v>
      </c>
    </row>
    <row r="7" spans="1:11" ht="12">
      <c r="A7" s="11" t="s">
        <v>4</v>
      </c>
      <c r="B7" s="11"/>
      <c r="C7" s="21"/>
      <c r="D7" s="21"/>
      <c r="E7" s="21"/>
      <c r="F7" s="21"/>
      <c r="G7" s="14"/>
      <c r="H7" s="22"/>
      <c r="I7" s="22"/>
      <c r="J7" s="22"/>
      <c r="K7" s="22"/>
    </row>
    <row r="8" spans="1:12" s="11" customFormat="1" ht="12">
      <c r="A8" s="11" t="s">
        <v>5</v>
      </c>
      <c r="C8" s="23">
        <f>SUM(C9:C17)</f>
        <v>85371.79866666667</v>
      </c>
      <c r="D8" s="23">
        <f>SUM(D9:D17)</f>
        <v>77881.75573569482</v>
      </c>
      <c r="E8" s="23">
        <f>C8-D8</f>
        <v>7490.042930971846</v>
      </c>
      <c r="F8" s="24">
        <f>E8/D8</f>
        <v>0.09617198354375316</v>
      </c>
      <c r="G8" s="25"/>
      <c r="H8" s="26">
        <f>SUM(H9:H17)</f>
        <v>916025.096</v>
      </c>
      <c r="I8" s="26">
        <f>SUM(I9:I17)</f>
        <v>812000</v>
      </c>
      <c r="J8" s="26">
        <f>SUM(J9:J17)</f>
        <v>104025.09599999999</v>
      </c>
      <c r="K8" s="34">
        <f>J8/I8</f>
        <v>0.12810972413793104</v>
      </c>
      <c r="L8" s="11">
        <v>1</v>
      </c>
    </row>
    <row r="9" spans="2:12" ht="12">
      <c r="B9" s="12" t="s">
        <v>6</v>
      </c>
      <c r="C9" s="27">
        <v>38231.6</v>
      </c>
      <c r="D9" s="27">
        <v>35690</v>
      </c>
      <c r="E9" s="23">
        <f aca="true" t="shared" si="0" ref="E9:E66">C9-D9</f>
        <v>2541.5999999999985</v>
      </c>
      <c r="F9" s="24">
        <f aca="true" t="shared" si="1" ref="F9:F67">E9/D9</f>
        <v>0.07121322499299519</v>
      </c>
      <c r="G9" s="16"/>
      <c r="H9" s="28">
        <v>428230</v>
      </c>
      <c r="I9" s="28">
        <v>385000</v>
      </c>
      <c r="J9" s="26">
        <f aca="true" t="shared" si="2" ref="J9:J66">H9-I9</f>
        <v>43230</v>
      </c>
      <c r="K9" s="34">
        <f aca="true" t="shared" si="3" ref="K9:K67">J9/I9</f>
        <v>0.11228571428571428</v>
      </c>
      <c r="L9" s="12">
        <v>2</v>
      </c>
    </row>
    <row r="10" spans="2:12" ht="12">
      <c r="B10" s="12" t="s">
        <v>7</v>
      </c>
      <c r="C10" s="27">
        <v>10770.912</v>
      </c>
      <c r="D10" s="27">
        <v>9599.046321525886</v>
      </c>
      <c r="E10" s="23">
        <f t="shared" si="0"/>
        <v>1171.8656784741142</v>
      </c>
      <c r="F10" s="24">
        <f t="shared" si="1"/>
        <v>0.1220814692649417</v>
      </c>
      <c r="G10" s="16"/>
      <c r="H10" s="28">
        <v>98650</v>
      </c>
      <c r="I10" s="28">
        <v>86500</v>
      </c>
      <c r="J10" s="26">
        <f t="shared" si="2"/>
        <v>12150</v>
      </c>
      <c r="K10" s="34">
        <f t="shared" si="3"/>
        <v>0.14046242774566475</v>
      </c>
      <c r="L10" s="12">
        <v>3</v>
      </c>
    </row>
    <row r="11" spans="2:12" ht="12">
      <c r="B11" s="12" t="s">
        <v>8</v>
      </c>
      <c r="C11" s="27">
        <v>8750</v>
      </c>
      <c r="D11" s="27">
        <v>6500</v>
      </c>
      <c r="E11" s="23">
        <f t="shared" si="0"/>
        <v>2250</v>
      </c>
      <c r="F11" s="24">
        <f t="shared" si="1"/>
        <v>0.34615384615384615</v>
      </c>
      <c r="G11" s="16"/>
      <c r="H11" s="28">
        <v>91375</v>
      </c>
      <c r="I11" s="28">
        <v>68200</v>
      </c>
      <c r="J11" s="26">
        <f t="shared" si="2"/>
        <v>23175</v>
      </c>
      <c r="K11" s="34">
        <f t="shared" si="3"/>
        <v>0.33980938416422285</v>
      </c>
      <c r="L11" s="11">
        <v>4</v>
      </c>
    </row>
    <row r="12" spans="2:12" ht="12">
      <c r="B12" s="12" t="s">
        <v>9</v>
      </c>
      <c r="C12" s="27">
        <v>7960</v>
      </c>
      <c r="D12" s="27">
        <v>4572</v>
      </c>
      <c r="E12" s="23">
        <f t="shared" si="0"/>
        <v>3388</v>
      </c>
      <c r="F12" s="24">
        <f t="shared" si="1"/>
        <v>0.7410323709536308</v>
      </c>
      <c r="G12" s="16"/>
      <c r="H12" s="28">
        <v>96300</v>
      </c>
      <c r="I12" s="28">
        <v>58700</v>
      </c>
      <c r="J12" s="26">
        <f t="shared" si="2"/>
        <v>37600</v>
      </c>
      <c r="K12" s="34">
        <f t="shared" si="3"/>
        <v>0.6405451448040886</v>
      </c>
      <c r="L12" s="12">
        <v>5</v>
      </c>
    </row>
    <row r="13" spans="2:12" ht="12">
      <c r="B13" s="12" t="s">
        <v>10</v>
      </c>
      <c r="C13" s="27">
        <v>4500</v>
      </c>
      <c r="D13" s="27">
        <v>4800</v>
      </c>
      <c r="E13" s="23">
        <f t="shared" si="0"/>
        <v>-300</v>
      </c>
      <c r="F13" s="24">
        <f t="shared" si="1"/>
        <v>-0.0625</v>
      </c>
      <c r="G13" s="16"/>
      <c r="H13" s="28">
        <v>45000</v>
      </c>
      <c r="I13" s="28">
        <v>48000</v>
      </c>
      <c r="J13" s="26">
        <f t="shared" si="2"/>
        <v>-3000</v>
      </c>
      <c r="K13" s="34">
        <f t="shared" si="3"/>
        <v>-0.0625</v>
      </c>
      <c r="L13" s="12">
        <v>6</v>
      </c>
    </row>
    <row r="14" spans="2:12" ht="12">
      <c r="B14" s="12" t="s">
        <v>46</v>
      </c>
      <c r="C14" s="27">
        <v>1205</v>
      </c>
      <c r="D14" s="27">
        <v>915.5313351498638</v>
      </c>
      <c r="E14" s="23">
        <f t="shared" si="0"/>
        <v>289.4686648501362</v>
      </c>
      <c r="F14" s="24">
        <f t="shared" si="1"/>
        <v>0.31617559523809513</v>
      </c>
      <c r="G14" s="16"/>
      <c r="H14" s="28">
        <v>9650</v>
      </c>
      <c r="I14" s="28">
        <v>5800</v>
      </c>
      <c r="J14" s="26">
        <f t="shared" si="2"/>
        <v>3850</v>
      </c>
      <c r="K14" s="34">
        <f t="shared" si="3"/>
        <v>0.6637931034482759</v>
      </c>
      <c r="L14" s="11">
        <v>7</v>
      </c>
    </row>
    <row r="15" spans="2:12" ht="12">
      <c r="B15" s="12" t="s">
        <v>11</v>
      </c>
      <c r="C15" s="27">
        <v>9068.286666666667</v>
      </c>
      <c r="D15" s="27">
        <v>9305.178079019075</v>
      </c>
      <c r="E15" s="23">
        <f t="shared" si="0"/>
        <v>-236.89141235240822</v>
      </c>
      <c r="F15" s="24">
        <f t="shared" si="1"/>
        <v>-0.025458020291577337</v>
      </c>
      <c r="G15" s="16"/>
      <c r="H15" s="28">
        <v>100934.09599999999</v>
      </c>
      <c r="I15" s="28">
        <v>94500</v>
      </c>
      <c r="J15" s="26">
        <f t="shared" si="2"/>
        <v>6434.09599999999</v>
      </c>
      <c r="K15" s="34">
        <f t="shared" si="3"/>
        <v>0.06808567195767186</v>
      </c>
      <c r="L15" s="12">
        <v>8</v>
      </c>
    </row>
    <row r="16" spans="2:12" ht="12">
      <c r="B16" s="12" t="s">
        <v>12</v>
      </c>
      <c r="C16" s="27">
        <v>2540</v>
      </c>
      <c r="D16" s="27">
        <v>5000</v>
      </c>
      <c r="E16" s="23">
        <f t="shared" si="0"/>
        <v>-2460</v>
      </c>
      <c r="F16" s="24">
        <f t="shared" si="1"/>
        <v>-0.492</v>
      </c>
      <c r="G16" s="16"/>
      <c r="H16" s="28">
        <v>28300</v>
      </c>
      <c r="I16" s="28">
        <v>50000</v>
      </c>
      <c r="J16" s="26">
        <f t="shared" si="2"/>
        <v>-21700</v>
      </c>
      <c r="K16" s="34">
        <f t="shared" si="3"/>
        <v>-0.434</v>
      </c>
      <c r="L16" s="12">
        <v>9</v>
      </c>
    </row>
    <row r="17" spans="2:12" ht="12">
      <c r="B17" s="12" t="s">
        <v>13</v>
      </c>
      <c r="C17" s="27">
        <v>2346</v>
      </c>
      <c r="D17" s="27">
        <v>1500</v>
      </c>
      <c r="E17" s="23">
        <f t="shared" si="0"/>
        <v>846</v>
      </c>
      <c r="F17" s="24">
        <f t="shared" si="1"/>
        <v>0.564</v>
      </c>
      <c r="G17" s="16"/>
      <c r="H17" s="28">
        <v>17586</v>
      </c>
      <c r="I17" s="28">
        <v>15300</v>
      </c>
      <c r="J17" s="26">
        <f t="shared" si="2"/>
        <v>2286</v>
      </c>
      <c r="K17" s="34">
        <f t="shared" si="3"/>
        <v>0.14941176470588236</v>
      </c>
      <c r="L17" s="11">
        <v>10</v>
      </c>
    </row>
    <row r="18" spans="3:12" ht="12">
      <c r="C18" s="27"/>
      <c r="D18" s="27"/>
      <c r="E18" s="23"/>
      <c r="F18" s="24"/>
      <c r="G18" s="16"/>
      <c r="H18" s="28"/>
      <c r="I18" s="28"/>
      <c r="J18" s="26"/>
      <c r="K18" s="34"/>
      <c r="L18" s="12">
        <v>11</v>
      </c>
    </row>
    <row r="19" spans="1:12" s="11" customFormat="1" ht="12">
      <c r="A19" s="11" t="s">
        <v>14</v>
      </c>
      <c r="C19" s="23">
        <f>SUM(C20:C23)</f>
        <v>21147.833333333332</v>
      </c>
      <c r="D19" s="23">
        <f>SUM(D20:D23)</f>
        <v>16295.09536784741</v>
      </c>
      <c r="E19" s="23">
        <f t="shared" si="0"/>
        <v>4852.737965485921</v>
      </c>
      <c r="F19" s="24">
        <f t="shared" si="1"/>
        <v>0.2978035940225964</v>
      </c>
      <c r="G19" s="25"/>
      <c r="H19" s="26">
        <f>SUM(H20:H23)</f>
        <v>231995.60933333333</v>
      </c>
      <c r="I19" s="26">
        <f>SUM(I20:I23)</f>
        <v>210408.4956546057</v>
      </c>
      <c r="J19" s="26">
        <f>SUM(J20:J23)</f>
        <v>21587.11367872765</v>
      </c>
      <c r="K19" s="34">
        <f t="shared" si="3"/>
        <v>0.10259620749422492</v>
      </c>
      <c r="L19" s="12">
        <v>12</v>
      </c>
    </row>
    <row r="20" spans="2:12" ht="12">
      <c r="B20" s="12" t="s">
        <v>15</v>
      </c>
      <c r="C20" s="27">
        <v>4779.415999999999</v>
      </c>
      <c r="D20" s="27">
        <v>5800</v>
      </c>
      <c r="E20" s="23">
        <f t="shared" si="0"/>
        <v>-1020.5840000000007</v>
      </c>
      <c r="F20" s="24">
        <f t="shared" si="1"/>
        <v>-0.17596275862068977</v>
      </c>
      <c r="G20" s="16"/>
      <c r="H20" s="28">
        <v>48500</v>
      </c>
      <c r="I20" s="28">
        <v>61000</v>
      </c>
      <c r="J20" s="26">
        <f t="shared" si="2"/>
        <v>-12500</v>
      </c>
      <c r="K20" s="34">
        <f t="shared" si="3"/>
        <v>-0.20491803278688525</v>
      </c>
      <c r="L20" s="11">
        <v>13</v>
      </c>
    </row>
    <row r="21" spans="2:12" ht="12">
      <c r="B21" s="12" t="s">
        <v>16</v>
      </c>
      <c r="C21" s="27">
        <v>0</v>
      </c>
      <c r="D21" s="27">
        <v>0</v>
      </c>
      <c r="E21" s="23">
        <f t="shared" si="0"/>
        <v>0</v>
      </c>
      <c r="F21" s="24" t="e">
        <f t="shared" si="1"/>
        <v>#DIV/0!</v>
      </c>
      <c r="G21" s="16"/>
      <c r="H21" s="28">
        <v>12569</v>
      </c>
      <c r="I21" s="28">
        <v>25000</v>
      </c>
      <c r="J21" s="26">
        <f t="shared" si="2"/>
        <v>-12431</v>
      </c>
      <c r="K21" s="34">
        <f t="shared" si="3"/>
        <v>-0.49724</v>
      </c>
      <c r="L21" s="12">
        <v>14</v>
      </c>
    </row>
    <row r="22" spans="2:12" ht="12">
      <c r="B22" s="12" t="s">
        <v>17</v>
      </c>
      <c r="C22" s="27">
        <v>5168.417333333333</v>
      </c>
      <c r="D22" s="27">
        <v>5247.547683923706</v>
      </c>
      <c r="E22" s="23">
        <f t="shared" si="0"/>
        <v>-79.13035059037338</v>
      </c>
      <c r="F22" s="24">
        <f t="shared" si="1"/>
        <v>-0.015079491479952764</v>
      </c>
      <c r="G22" s="16"/>
      <c r="H22" s="28">
        <v>58296.609333333334</v>
      </c>
      <c r="I22" s="28">
        <v>62203.66272091986</v>
      </c>
      <c r="J22" s="26">
        <f t="shared" si="2"/>
        <v>-3907.0533875865294</v>
      </c>
      <c r="K22" s="34">
        <f t="shared" si="3"/>
        <v>-0.06281066446385541</v>
      </c>
      <c r="L22" s="12">
        <v>15</v>
      </c>
    </row>
    <row r="23" spans="2:12" ht="12">
      <c r="B23" s="12" t="s">
        <v>89</v>
      </c>
      <c r="C23" s="27">
        <v>11200</v>
      </c>
      <c r="D23" s="27">
        <v>5247.547683923706</v>
      </c>
      <c r="E23" s="23">
        <f t="shared" si="0"/>
        <v>5952.452316076294</v>
      </c>
      <c r="F23" s="24">
        <f t="shared" si="1"/>
        <v>1.1343302957135808</v>
      </c>
      <c r="G23" s="16"/>
      <c r="H23" s="28">
        <v>112630</v>
      </c>
      <c r="I23" s="28">
        <v>62204.83293368582</v>
      </c>
      <c r="J23" s="26">
        <f t="shared" si="2"/>
        <v>50425.16706631418</v>
      </c>
      <c r="K23" s="34">
        <f t="shared" si="3"/>
        <v>0.8106310183337444</v>
      </c>
      <c r="L23" s="11">
        <v>16</v>
      </c>
    </row>
    <row r="24" spans="3:12" ht="12">
      <c r="C24" s="27"/>
      <c r="D24" s="27"/>
      <c r="E24" s="23"/>
      <c r="F24" s="24"/>
      <c r="G24" s="16"/>
      <c r="H24" s="28"/>
      <c r="I24" s="28"/>
      <c r="J24" s="26"/>
      <c r="K24" s="34"/>
      <c r="L24" s="12">
        <v>17</v>
      </c>
    </row>
    <row r="25" spans="1:12" s="11" customFormat="1" ht="12">
      <c r="A25" s="11" t="s">
        <v>18</v>
      </c>
      <c r="C25" s="23">
        <f>SUM(C26:C28)</f>
        <v>15200</v>
      </c>
      <c r="D25" s="23">
        <f>SUM(D26:D28)</f>
        <v>10607</v>
      </c>
      <c r="E25" s="23">
        <f t="shared" si="0"/>
        <v>4593</v>
      </c>
      <c r="F25" s="24">
        <f t="shared" si="1"/>
        <v>0.43301593287451684</v>
      </c>
      <c r="G25" s="25"/>
      <c r="H25" s="26">
        <f>SUM(H26:H28)</f>
        <v>129750</v>
      </c>
      <c r="I25" s="26">
        <f>SUM(I26:I28)</f>
        <v>121266.90250696379</v>
      </c>
      <c r="J25" s="26">
        <f>SUM(J26:J28)</f>
        <v>8483.09749303621</v>
      </c>
      <c r="K25" s="34">
        <f t="shared" si="3"/>
        <v>0.06995393893687575</v>
      </c>
      <c r="L25" s="12">
        <v>18</v>
      </c>
    </row>
    <row r="26" spans="2:12" ht="12">
      <c r="B26" s="12" t="s">
        <v>77</v>
      </c>
      <c r="C26" s="27">
        <v>10900</v>
      </c>
      <c r="D26" s="27">
        <v>7328</v>
      </c>
      <c r="E26" s="23">
        <f t="shared" si="0"/>
        <v>3572</v>
      </c>
      <c r="F26" s="24">
        <f t="shared" si="1"/>
        <v>0.4874454148471616</v>
      </c>
      <c r="G26" s="16"/>
      <c r="H26" s="28">
        <v>92450</v>
      </c>
      <c r="I26" s="28">
        <v>83700</v>
      </c>
      <c r="J26" s="26">
        <f t="shared" si="2"/>
        <v>8750</v>
      </c>
      <c r="K26" s="34">
        <f t="shared" si="3"/>
        <v>0.10454002389486261</v>
      </c>
      <c r="L26" s="11">
        <v>19</v>
      </c>
    </row>
    <row r="27" spans="2:12" ht="12">
      <c r="B27" s="12" t="s">
        <v>19</v>
      </c>
      <c r="C27" s="27">
        <v>2500</v>
      </c>
      <c r="D27" s="27">
        <v>1979</v>
      </c>
      <c r="E27" s="23">
        <f t="shared" si="0"/>
        <v>521</v>
      </c>
      <c r="F27" s="24">
        <f t="shared" si="1"/>
        <v>0.2632642748863062</v>
      </c>
      <c r="G27" s="16"/>
      <c r="H27" s="28">
        <v>26400</v>
      </c>
      <c r="I27" s="28">
        <v>23916.90250696379</v>
      </c>
      <c r="J27" s="26">
        <f t="shared" si="2"/>
        <v>2483.09749303621</v>
      </c>
      <c r="K27" s="34">
        <f t="shared" si="3"/>
        <v>0.10382186791593168</v>
      </c>
      <c r="L27" s="12">
        <v>20</v>
      </c>
    </row>
    <row r="28" spans="2:12" ht="12">
      <c r="B28" s="12" t="s">
        <v>78</v>
      </c>
      <c r="C28" s="27">
        <v>1800</v>
      </c>
      <c r="D28" s="27">
        <v>1300</v>
      </c>
      <c r="E28" s="23">
        <f t="shared" si="0"/>
        <v>500</v>
      </c>
      <c r="F28" s="24">
        <f t="shared" si="1"/>
        <v>0.38461538461538464</v>
      </c>
      <c r="G28" s="16"/>
      <c r="H28" s="28">
        <v>10900</v>
      </c>
      <c r="I28" s="28">
        <v>13650</v>
      </c>
      <c r="J28" s="26">
        <f t="shared" si="2"/>
        <v>-2750</v>
      </c>
      <c r="K28" s="34">
        <f t="shared" si="3"/>
        <v>-0.20146520146520147</v>
      </c>
      <c r="L28" s="12">
        <v>21</v>
      </c>
    </row>
    <row r="29" spans="3:12" ht="12">
      <c r="C29" s="27"/>
      <c r="D29" s="27"/>
      <c r="E29" s="23"/>
      <c r="F29" s="24"/>
      <c r="G29" s="16"/>
      <c r="H29" s="28"/>
      <c r="I29" s="28"/>
      <c r="J29" s="26"/>
      <c r="K29" s="34"/>
      <c r="L29" s="11">
        <v>22</v>
      </c>
    </row>
    <row r="30" spans="1:12" s="11" customFormat="1" ht="12">
      <c r="A30" s="11" t="s">
        <v>20</v>
      </c>
      <c r="C30" s="23">
        <f>SUM(C31:C39)</f>
        <v>47115.964000000014</v>
      </c>
      <c r="D30" s="23">
        <f>SUM(D31:D39)</f>
        <v>35893</v>
      </c>
      <c r="E30" s="23">
        <f t="shared" si="0"/>
        <v>11222.964000000014</v>
      </c>
      <c r="F30" s="24">
        <f t="shared" si="1"/>
        <v>0.3126783495389077</v>
      </c>
      <c r="G30" s="25"/>
      <c r="H30" s="26">
        <f>SUM(H31:H39)</f>
        <v>486702.0173333333</v>
      </c>
      <c r="I30" s="26">
        <f>SUM(I31:I39)</f>
        <v>431291</v>
      </c>
      <c r="J30" s="26">
        <f>SUM(J31:J39)</f>
        <v>55411.01733333334</v>
      </c>
      <c r="K30" s="34">
        <f t="shared" si="3"/>
        <v>0.1284771009210332</v>
      </c>
      <c r="L30" s="12">
        <v>23</v>
      </c>
    </row>
    <row r="31" spans="2:12" ht="12">
      <c r="B31" s="12" t="s">
        <v>79</v>
      </c>
      <c r="C31" s="27">
        <v>12002.113333333346</v>
      </c>
      <c r="D31" s="27">
        <v>5167</v>
      </c>
      <c r="E31" s="23">
        <f t="shared" si="0"/>
        <v>6835.1133333333455</v>
      </c>
      <c r="F31" s="24">
        <f t="shared" si="1"/>
        <v>1.3228398167860163</v>
      </c>
      <c r="G31" s="16"/>
      <c r="H31" s="28">
        <v>108150</v>
      </c>
      <c r="I31" s="28">
        <v>72398</v>
      </c>
      <c r="J31" s="26">
        <f t="shared" si="2"/>
        <v>35752</v>
      </c>
      <c r="K31" s="34">
        <f t="shared" si="3"/>
        <v>0.4938257962927153</v>
      </c>
      <c r="L31" s="12">
        <v>24</v>
      </c>
    </row>
    <row r="32" spans="2:12" ht="12">
      <c r="B32" s="12" t="s">
        <v>86</v>
      </c>
      <c r="C32" s="27">
        <v>8529.696</v>
      </c>
      <c r="D32" s="27">
        <v>6429</v>
      </c>
      <c r="E32" s="23">
        <f t="shared" si="0"/>
        <v>2100.696</v>
      </c>
      <c r="F32" s="24">
        <f t="shared" si="1"/>
        <v>0.32675314979001396</v>
      </c>
      <c r="G32" s="16"/>
      <c r="H32" s="28">
        <v>79343.36666666667</v>
      </c>
      <c r="I32" s="28">
        <v>72783</v>
      </c>
      <c r="J32" s="26">
        <f t="shared" si="2"/>
        <v>6560.366666666669</v>
      </c>
      <c r="K32" s="34">
        <f t="shared" si="3"/>
        <v>0.09013597497584146</v>
      </c>
      <c r="L32" s="11">
        <v>25</v>
      </c>
    </row>
    <row r="33" spans="2:12" ht="12">
      <c r="B33" s="12" t="s">
        <v>80</v>
      </c>
      <c r="C33" s="27">
        <v>6830</v>
      </c>
      <c r="D33" s="27">
        <v>5000</v>
      </c>
      <c r="E33" s="23">
        <f t="shared" si="0"/>
        <v>1830</v>
      </c>
      <c r="F33" s="24">
        <f t="shared" si="1"/>
        <v>0.366</v>
      </c>
      <c r="G33" s="16"/>
      <c r="H33" s="28">
        <v>59740</v>
      </c>
      <c r="I33" s="28">
        <v>65420</v>
      </c>
      <c r="J33" s="26">
        <f t="shared" si="2"/>
        <v>-5680</v>
      </c>
      <c r="K33" s="34">
        <f t="shared" si="3"/>
        <v>-0.08682360134515439</v>
      </c>
      <c r="L33" s="12">
        <v>26</v>
      </c>
    </row>
    <row r="34" spans="2:12" ht="12">
      <c r="B34" s="12" t="s">
        <v>82</v>
      </c>
      <c r="C34" s="27">
        <v>4020.872000000001</v>
      </c>
      <c r="D34" s="27">
        <v>2363</v>
      </c>
      <c r="E34" s="23">
        <f t="shared" si="0"/>
        <v>1657.8720000000012</v>
      </c>
      <c r="F34" s="24">
        <f t="shared" si="1"/>
        <v>0.7015962759204406</v>
      </c>
      <c r="G34" s="16"/>
      <c r="H34" s="28">
        <v>38690</v>
      </c>
      <c r="I34" s="28">
        <v>35694</v>
      </c>
      <c r="J34" s="26">
        <f t="shared" si="2"/>
        <v>2996</v>
      </c>
      <c r="K34" s="34">
        <f t="shared" si="3"/>
        <v>0.08393567546366336</v>
      </c>
      <c r="L34" s="12">
        <v>27</v>
      </c>
    </row>
    <row r="35" spans="2:12" ht="12">
      <c r="B35" s="12" t="s">
        <v>87</v>
      </c>
      <c r="C35" s="27">
        <v>3800</v>
      </c>
      <c r="D35" s="27">
        <v>2900</v>
      </c>
      <c r="E35" s="23">
        <f t="shared" si="0"/>
        <v>900</v>
      </c>
      <c r="F35" s="24">
        <f t="shared" si="1"/>
        <v>0.3103448275862069</v>
      </c>
      <c r="G35" s="16"/>
      <c r="H35" s="28">
        <v>41890</v>
      </c>
      <c r="I35" s="28">
        <v>31000</v>
      </c>
      <c r="J35" s="26">
        <f t="shared" si="2"/>
        <v>10890</v>
      </c>
      <c r="K35" s="34">
        <f t="shared" si="3"/>
        <v>0.3512903225806452</v>
      </c>
      <c r="L35" s="11">
        <v>28</v>
      </c>
    </row>
    <row r="36" spans="2:12" ht="12">
      <c r="B36" s="12" t="s">
        <v>81</v>
      </c>
      <c r="C36" s="27">
        <v>9154.488</v>
      </c>
      <c r="D36" s="27">
        <v>11313</v>
      </c>
      <c r="E36" s="23">
        <f t="shared" si="0"/>
        <v>-2158.5120000000006</v>
      </c>
      <c r="F36" s="24">
        <f t="shared" si="1"/>
        <v>-0.19079925749138166</v>
      </c>
      <c r="G36" s="16"/>
      <c r="H36" s="28">
        <v>132951.50266666667</v>
      </c>
      <c r="I36" s="28">
        <v>129387</v>
      </c>
      <c r="J36" s="26">
        <f t="shared" si="2"/>
        <v>3564.502666666667</v>
      </c>
      <c r="K36" s="34">
        <f t="shared" si="3"/>
        <v>0.027549156149123694</v>
      </c>
      <c r="L36" s="12">
        <v>29</v>
      </c>
    </row>
    <row r="37" spans="2:12" ht="12">
      <c r="B37" s="12" t="s">
        <v>21</v>
      </c>
      <c r="C37" s="27">
        <v>1089</v>
      </c>
      <c r="D37" s="27">
        <v>1002</v>
      </c>
      <c r="E37" s="23">
        <f t="shared" si="0"/>
        <v>87</v>
      </c>
      <c r="F37" s="24">
        <f t="shared" si="1"/>
        <v>0.08682634730538923</v>
      </c>
      <c r="G37" s="16"/>
      <c r="H37" s="28">
        <v>12340</v>
      </c>
      <c r="I37" s="28">
        <v>12000</v>
      </c>
      <c r="J37" s="26">
        <f t="shared" si="2"/>
        <v>340</v>
      </c>
      <c r="K37" s="34">
        <f t="shared" si="3"/>
        <v>0.028333333333333332</v>
      </c>
      <c r="L37" s="12">
        <v>30</v>
      </c>
    </row>
    <row r="38" spans="2:12" ht="12">
      <c r="B38" s="12" t="s">
        <v>22</v>
      </c>
      <c r="C38" s="27">
        <v>1121.7946666666667</v>
      </c>
      <c r="D38" s="27">
        <v>893</v>
      </c>
      <c r="E38" s="23">
        <f t="shared" si="0"/>
        <v>228.79466666666667</v>
      </c>
      <c r="F38" s="24">
        <f t="shared" si="1"/>
        <v>0.25620903322135125</v>
      </c>
      <c r="G38" s="16"/>
      <c r="H38" s="28">
        <v>11037.148000000003</v>
      </c>
      <c r="I38" s="28">
        <v>8809</v>
      </c>
      <c r="J38" s="26">
        <f t="shared" si="2"/>
        <v>2228.148000000003</v>
      </c>
      <c r="K38" s="34">
        <f t="shared" si="3"/>
        <v>0.2529399477806792</v>
      </c>
      <c r="L38" s="11">
        <v>31</v>
      </c>
    </row>
    <row r="39" spans="2:12" ht="12">
      <c r="B39" s="12" t="s">
        <v>23</v>
      </c>
      <c r="C39" s="27">
        <v>568</v>
      </c>
      <c r="D39" s="27">
        <v>826</v>
      </c>
      <c r="E39" s="23">
        <f t="shared" si="0"/>
        <v>-258</v>
      </c>
      <c r="F39" s="24">
        <f t="shared" si="1"/>
        <v>-0.31234866828087166</v>
      </c>
      <c r="G39" s="16"/>
      <c r="H39" s="28">
        <v>2560</v>
      </c>
      <c r="I39" s="28">
        <v>3800</v>
      </c>
      <c r="J39" s="26">
        <f t="shared" si="2"/>
        <v>-1240</v>
      </c>
      <c r="K39" s="34">
        <f t="shared" si="3"/>
        <v>-0.3263157894736842</v>
      </c>
      <c r="L39" s="12">
        <v>32</v>
      </c>
    </row>
    <row r="40" spans="3:12" ht="12">
      <c r="C40" s="27"/>
      <c r="D40" s="27"/>
      <c r="E40" s="23"/>
      <c r="F40" s="24"/>
      <c r="G40" s="16"/>
      <c r="H40" s="28"/>
      <c r="I40" s="28"/>
      <c r="J40" s="26"/>
      <c r="K40" s="34"/>
      <c r="L40" s="12">
        <v>33</v>
      </c>
    </row>
    <row r="41" spans="1:14" s="11" customFormat="1" ht="12">
      <c r="A41" s="11" t="s">
        <v>24</v>
      </c>
      <c r="C41" s="23">
        <f>SUM(C42:C45)</f>
        <v>35860.61866666666</v>
      </c>
      <c r="D41" s="23">
        <v>31398.558941176467</v>
      </c>
      <c r="E41" s="23">
        <f t="shared" si="0"/>
        <v>4462.059725490195</v>
      </c>
      <c r="F41" s="24">
        <f t="shared" si="1"/>
        <v>0.14211033486758506</v>
      </c>
      <c r="G41" s="25"/>
      <c r="H41" s="26">
        <f>SUM(H42:H45)</f>
        <v>360566.66400000005</v>
      </c>
      <c r="I41" s="26">
        <f>SUM(I42:I45)</f>
        <v>315300</v>
      </c>
      <c r="J41" s="26">
        <f>SUM(J42:J45)</f>
        <v>45266.66400000003</v>
      </c>
      <c r="K41" s="34">
        <f t="shared" si="3"/>
        <v>0.14356696479543302</v>
      </c>
      <c r="L41" s="11">
        <v>34</v>
      </c>
      <c r="M41" s="12"/>
      <c r="N41" s="12"/>
    </row>
    <row r="42" spans="2:12" ht="12">
      <c r="B42" s="12" t="s">
        <v>83</v>
      </c>
      <c r="C42" s="27">
        <v>18340.91333333333</v>
      </c>
      <c r="D42" s="27">
        <v>18004.11776470588</v>
      </c>
      <c r="E42" s="23">
        <f t="shared" si="0"/>
        <v>336.79556862745085</v>
      </c>
      <c r="F42" s="24">
        <f t="shared" si="1"/>
        <v>0.018706585517213364</v>
      </c>
      <c r="G42" s="16"/>
      <c r="H42" s="28">
        <v>182202.37466666667</v>
      </c>
      <c r="I42" s="28">
        <v>195700</v>
      </c>
      <c r="J42" s="26">
        <f t="shared" si="2"/>
        <v>-13497.62533333333</v>
      </c>
      <c r="K42" s="34">
        <f t="shared" si="3"/>
        <v>-0.06897100323624594</v>
      </c>
      <c r="L42" s="12">
        <v>35</v>
      </c>
    </row>
    <row r="43" spans="2:12" ht="12">
      <c r="B43" s="12" t="s">
        <v>84</v>
      </c>
      <c r="C43" s="27">
        <v>2500</v>
      </c>
      <c r="D43" s="27">
        <v>1780</v>
      </c>
      <c r="E43" s="23">
        <f t="shared" si="0"/>
        <v>720</v>
      </c>
      <c r="F43" s="24">
        <f t="shared" si="1"/>
        <v>0.4044943820224719</v>
      </c>
      <c r="G43" s="16"/>
      <c r="H43" s="28">
        <v>20300</v>
      </c>
      <c r="I43" s="28">
        <v>18600</v>
      </c>
      <c r="J43" s="26">
        <f t="shared" si="2"/>
        <v>1700</v>
      </c>
      <c r="K43" s="34">
        <f t="shared" si="3"/>
        <v>0.0913978494623656</v>
      </c>
      <c r="L43" s="12">
        <v>36</v>
      </c>
    </row>
    <row r="44" spans="2:12" ht="12">
      <c r="B44" s="12" t="s">
        <v>25</v>
      </c>
      <c r="C44" s="27">
        <v>10264.812</v>
      </c>
      <c r="D44" s="27">
        <v>5600</v>
      </c>
      <c r="E44" s="23">
        <f t="shared" si="0"/>
        <v>4664.812</v>
      </c>
      <c r="F44" s="24">
        <f t="shared" si="1"/>
        <v>0.8330021428571428</v>
      </c>
      <c r="G44" s="16"/>
      <c r="H44" s="28">
        <v>106929.54666666669</v>
      </c>
      <c r="I44" s="28">
        <v>53500</v>
      </c>
      <c r="J44" s="26">
        <f t="shared" si="2"/>
        <v>53429.54666666669</v>
      </c>
      <c r="K44" s="34">
        <f t="shared" si="3"/>
        <v>0.9986831152647979</v>
      </c>
      <c r="L44" s="11">
        <v>37</v>
      </c>
    </row>
    <row r="45" spans="2:12" ht="12">
      <c r="B45" s="12" t="s">
        <v>26</v>
      </c>
      <c r="C45" s="27">
        <v>4754.893333333333</v>
      </c>
      <c r="D45" s="27">
        <v>2830</v>
      </c>
      <c r="E45" s="23">
        <f t="shared" si="0"/>
        <v>1924.8933333333334</v>
      </c>
      <c r="F45" s="24">
        <f t="shared" si="1"/>
        <v>0.6801743227326267</v>
      </c>
      <c r="G45" s="16"/>
      <c r="H45" s="28">
        <v>51134.74266666667</v>
      </c>
      <c r="I45" s="28">
        <v>47500</v>
      </c>
      <c r="J45" s="26">
        <f t="shared" si="2"/>
        <v>3634.7426666666724</v>
      </c>
      <c r="K45" s="34">
        <f t="shared" si="3"/>
        <v>0.07652089824561416</v>
      </c>
      <c r="L45" s="12">
        <v>38</v>
      </c>
    </row>
    <row r="46" spans="3:12" ht="12">
      <c r="C46" s="27"/>
      <c r="D46" s="27"/>
      <c r="E46" s="23"/>
      <c r="F46" s="24"/>
      <c r="G46" s="16"/>
      <c r="H46" s="28"/>
      <c r="I46" s="28"/>
      <c r="J46" s="26"/>
      <c r="K46" s="34"/>
      <c r="L46" s="12">
        <v>39</v>
      </c>
    </row>
    <row r="47" spans="1:14" s="11" customFormat="1" ht="12">
      <c r="A47" s="11" t="s">
        <v>27</v>
      </c>
      <c r="C47" s="23">
        <f>SUM(C48:C51)</f>
        <v>6592</v>
      </c>
      <c r="D47" s="23">
        <f>SUM(D48:D51)</f>
        <v>5946.117166212534</v>
      </c>
      <c r="E47" s="23">
        <f t="shared" si="0"/>
        <v>645.8828337874656</v>
      </c>
      <c r="F47" s="24">
        <f t="shared" si="1"/>
        <v>0.10862262140705009</v>
      </c>
      <c r="G47" s="25"/>
      <c r="H47" s="26">
        <f>SUM(H48:H51)</f>
        <v>70727.77466666666</v>
      </c>
      <c r="I47" s="26">
        <f>SUM(I48:I51)</f>
        <v>65465.88196652574</v>
      </c>
      <c r="J47" s="26">
        <f>SUM(J48:J51)</f>
        <v>5261.892700140928</v>
      </c>
      <c r="K47" s="34">
        <f t="shared" si="3"/>
        <v>0.0803761064859931</v>
      </c>
      <c r="L47" s="11">
        <v>40</v>
      </c>
      <c r="M47" s="12"/>
      <c r="N47" s="12"/>
    </row>
    <row r="48" spans="2:12" ht="12">
      <c r="B48" s="12" t="s">
        <v>55</v>
      </c>
      <c r="C48" s="27">
        <v>3224</v>
      </c>
      <c r="D48" s="27">
        <v>3800</v>
      </c>
      <c r="E48" s="23">
        <f t="shared" si="0"/>
        <v>-576</v>
      </c>
      <c r="F48" s="24">
        <f t="shared" si="1"/>
        <v>-0.15157894736842106</v>
      </c>
      <c r="G48" s="16"/>
      <c r="H48" s="28">
        <v>34500</v>
      </c>
      <c r="I48" s="28">
        <v>39000</v>
      </c>
      <c r="J48" s="26">
        <f t="shared" si="2"/>
        <v>-4500</v>
      </c>
      <c r="K48" s="34">
        <f t="shared" si="3"/>
        <v>-0.11538461538461539</v>
      </c>
      <c r="L48" s="12">
        <v>41</v>
      </c>
    </row>
    <row r="49" spans="2:12" ht="12">
      <c r="B49" s="12" t="s">
        <v>28</v>
      </c>
      <c r="C49" s="27">
        <v>580</v>
      </c>
      <c r="D49" s="27">
        <v>296.1171662125341</v>
      </c>
      <c r="E49" s="23">
        <f t="shared" si="0"/>
        <v>283.8828337874659</v>
      </c>
      <c r="F49" s="24">
        <f t="shared" si="1"/>
        <v>0.9586841499884977</v>
      </c>
      <c r="G49" s="16"/>
      <c r="H49" s="28">
        <v>5917.774666666666</v>
      </c>
      <c r="I49" s="28">
        <v>3665.881966525738</v>
      </c>
      <c r="J49" s="26">
        <f t="shared" si="2"/>
        <v>2251.8927001409284</v>
      </c>
      <c r="K49" s="34">
        <f t="shared" si="3"/>
        <v>0.6142840169715317</v>
      </c>
      <c r="L49" s="12">
        <v>42</v>
      </c>
    </row>
    <row r="50" spans="2:12" ht="12">
      <c r="B50" s="12" t="s">
        <v>29</v>
      </c>
      <c r="C50" s="27">
        <v>2538</v>
      </c>
      <c r="D50" s="27">
        <v>1670</v>
      </c>
      <c r="E50" s="23">
        <f t="shared" si="0"/>
        <v>868</v>
      </c>
      <c r="F50" s="24">
        <f t="shared" si="1"/>
        <v>0.5197604790419161</v>
      </c>
      <c r="G50" s="16"/>
      <c r="H50" s="28">
        <v>27810</v>
      </c>
      <c r="I50" s="28">
        <v>21000</v>
      </c>
      <c r="J50" s="26">
        <f t="shared" si="2"/>
        <v>6810</v>
      </c>
      <c r="K50" s="34">
        <f t="shared" si="3"/>
        <v>0.3242857142857143</v>
      </c>
      <c r="L50" s="11">
        <v>43</v>
      </c>
    </row>
    <row r="51" spans="2:12" ht="12">
      <c r="B51" s="12" t="s">
        <v>30</v>
      </c>
      <c r="C51" s="27">
        <v>250</v>
      </c>
      <c r="D51" s="27">
        <v>180</v>
      </c>
      <c r="E51" s="23">
        <f t="shared" si="0"/>
        <v>70</v>
      </c>
      <c r="F51" s="24">
        <f t="shared" si="1"/>
        <v>0.3888888888888889</v>
      </c>
      <c r="G51" s="16"/>
      <c r="H51" s="28">
        <v>2500</v>
      </c>
      <c r="I51" s="28">
        <v>1800</v>
      </c>
      <c r="J51" s="26">
        <f t="shared" si="2"/>
        <v>700</v>
      </c>
      <c r="K51" s="34">
        <f t="shared" si="3"/>
        <v>0.3888888888888889</v>
      </c>
      <c r="L51" s="12">
        <v>44</v>
      </c>
    </row>
    <row r="52" spans="3:12" ht="12">
      <c r="C52" s="27"/>
      <c r="D52" s="27"/>
      <c r="E52" s="23"/>
      <c r="F52" s="24"/>
      <c r="G52" s="16"/>
      <c r="H52" s="28"/>
      <c r="I52" s="28"/>
      <c r="J52" s="26"/>
      <c r="K52" s="34"/>
      <c r="L52" s="12">
        <v>45</v>
      </c>
    </row>
    <row r="53" spans="1:14" s="11" customFormat="1" ht="12">
      <c r="A53" s="11" t="s">
        <v>31</v>
      </c>
      <c r="C53" s="23">
        <f>SUM(C54:C66)</f>
        <v>35248.99999999999</v>
      </c>
      <c r="D53" s="23">
        <f>SUM(D54:D66)</f>
        <v>27029.710991344768</v>
      </c>
      <c r="E53" s="23">
        <f t="shared" si="0"/>
        <v>8219.289008655225</v>
      </c>
      <c r="F53" s="24">
        <f t="shared" si="1"/>
        <v>0.30408349579790694</v>
      </c>
      <c r="G53" s="25"/>
      <c r="H53" s="26">
        <f>SUM(H54:H66)</f>
        <v>299285.544</v>
      </c>
      <c r="I53" s="26">
        <f>SUM(I54:I66)</f>
        <v>261102.81294117647</v>
      </c>
      <c r="J53" s="26">
        <f>SUM(J54:J66)</f>
        <v>38182.73105882353</v>
      </c>
      <c r="K53" s="34">
        <f t="shared" si="3"/>
        <v>0.14623638339517112</v>
      </c>
      <c r="L53" s="11">
        <v>46</v>
      </c>
      <c r="M53" s="12"/>
      <c r="N53" s="12"/>
    </row>
    <row r="54" spans="2:12" ht="12">
      <c r="B54" s="12" t="s">
        <v>85</v>
      </c>
      <c r="C54" s="27">
        <v>5763.848</v>
      </c>
      <c r="D54" s="27">
        <v>2800</v>
      </c>
      <c r="E54" s="23">
        <f t="shared" si="0"/>
        <v>2963.848</v>
      </c>
      <c r="F54" s="24">
        <f t="shared" si="1"/>
        <v>1.058517142857143</v>
      </c>
      <c r="G54" s="16"/>
      <c r="H54" s="28">
        <v>16300</v>
      </c>
      <c r="I54" s="28">
        <v>10000</v>
      </c>
      <c r="J54" s="26">
        <f t="shared" si="2"/>
        <v>6300</v>
      </c>
      <c r="K54" s="34">
        <f t="shared" si="3"/>
        <v>0.63</v>
      </c>
      <c r="L54" s="12">
        <v>47</v>
      </c>
    </row>
    <row r="55" spans="2:12" ht="12">
      <c r="B55" s="12" t="s">
        <v>32</v>
      </c>
      <c r="C55" s="27">
        <v>0</v>
      </c>
      <c r="D55" s="27">
        <v>0</v>
      </c>
      <c r="E55" s="23">
        <f t="shared" si="0"/>
        <v>0</v>
      </c>
      <c r="F55" s="24" t="e">
        <f t="shared" si="1"/>
        <v>#DIV/0!</v>
      </c>
      <c r="G55" s="16"/>
      <c r="H55" s="28">
        <v>10000</v>
      </c>
      <c r="I55" s="28">
        <v>4500</v>
      </c>
      <c r="J55" s="26">
        <f t="shared" si="2"/>
        <v>5500</v>
      </c>
      <c r="K55" s="34">
        <f t="shared" si="3"/>
        <v>1.2222222222222223</v>
      </c>
      <c r="L55" s="12">
        <v>48</v>
      </c>
    </row>
    <row r="56" spans="2:12" ht="12">
      <c r="B56" s="12" t="s">
        <v>33</v>
      </c>
      <c r="C56" s="27">
        <v>1008</v>
      </c>
      <c r="D56" s="27">
        <v>590</v>
      </c>
      <c r="E56" s="23">
        <f t="shared" si="0"/>
        <v>418</v>
      </c>
      <c r="F56" s="24">
        <f t="shared" si="1"/>
        <v>0.7084745762711865</v>
      </c>
      <c r="G56" s="16"/>
      <c r="H56" s="28">
        <v>5800</v>
      </c>
      <c r="I56" s="28">
        <v>1700</v>
      </c>
      <c r="J56" s="26">
        <f t="shared" si="2"/>
        <v>4100</v>
      </c>
      <c r="K56" s="34">
        <f t="shared" si="3"/>
        <v>2.411764705882353</v>
      </c>
      <c r="L56" s="11">
        <v>49</v>
      </c>
    </row>
    <row r="57" spans="2:12" ht="12">
      <c r="B57" s="12" t="s">
        <v>34</v>
      </c>
      <c r="C57" s="27">
        <v>8560</v>
      </c>
      <c r="D57" s="27">
        <v>6800</v>
      </c>
      <c r="E57" s="23">
        <f t="shared" si="0"/>
        <v>1760</v>
      </c>
      <c r="F57" s="24">
        <f t="shared" si="1"/>
        <v>0.25882352941176473</v>
      </c>
      <c r="G57" s="16"/>
      <c r="H57" s="28">
        <v>72350</v>
      </c>
      <c r="I57" s="28">
        <v>58600</v>
      </c>
      <c r="J57" s="26">
        <f t="shared" si="2"/>
        <v>13750</v>
      </c>
      <c r="K57" s="34">
        <f t="shared" si="3"/>
        <v>0.23464163822525597</v>
      </c>
      <c r="L57" s="12">
        <v>50</v>
      </c>
    </row>
    <row r="58" spans="2:12" ht="12">
      <c r="B58" s="12" t="s">
        <v>35</v>
      </c>
      <c r="C58" s="27">
        <v>150</v>
      </c>
      <c r="D58" s="27">
        <v>1850</v>
      </c>
      <c r="E58" s="23">
        <f t="shared" si="0"/>
        <v>-1700</v>
      </c>
      <c r="F58" s="24">
        <f t="shared" si="1"/>
        <v>-0.918918918918919</v>
      </c>
      <c r="G58" s="16"/>
      <c r="H58" s="28">
        <v>1500</v>
      </c>
      <c r="I58" s="28">
        <v>18696.96</v>
      </c>
      <c r="J58" s="26">
        <f t="shared" si="2"/>
        <v>-17196.96</v>
      </c>
      <c r="K58" s="34">
        <f t="shared" si="3"/>
        <v>-0.9197730540151982</v>
      </c>
      <c r="L58" s="12">
        <v>51</v>
      </c>
    </row>
    <row r="59" spans="2:12" ht="12">
      <c r="B59" s="12" t="s">
        <v>36</v>
      </c>
      <c r="C59" s="27">
        <v>6500</v>
      </c>
      <c r="D59" s="27">
        <v>5080.755108991825</v>
      </c>
      <c r="E59" s="23">
        <f t="shared" si="0"/>
        <v>1419.2448910081748</v>
      </c>
      <c r="F59" s="24">
        <f t="shared" si="1"/>
        <v>0.27933739386423523</v>
      </c>
      <c r="G59" s="16"/>
      <c r="H59" s="28">
        <v>57997.112</v>
      </c>
      <c r="I59" s="28">
        <v>52300</v>
      </c>
      <c r="J59" s="26">
        <f t="shared" si="2"/>
        <v>5697.112000000001</v>
      </c>
      <c r="K59" s="34">
        <f t="shared" si="3"/>
        <v>0.10893139579349906</v>
      </c>
      <c r="L59" s="11">
        <v>52</v>
      </c>
    </row>
    <row r="60" spans="2:12" ht="12">
      <c r="B60" s="12" t="s">
        <v>37</v>
      </c>
      <c r="C60" s="27">
        <v>4620.025333333333</v>
      </c>
      <c r="D60" s="27">
        <v>4058.3823529411766</v>
      </c>
      <c r="E60" s="23">
        <f t="shared" si="0"/>
        <v>561.6429803921565</v>
      </c>
      <c r="F60" s="24">
        <f t="shared" si="1"/>
        <v>0.1383908492468987</v>
      </c>
      <c r="G60" s="16"/>
      <c r="H60" s="28">
        <v>44209.48666666667</v>
      </c>
      <c r="I60" s="28">
        <v>48700.588235294126</v>
      </c>
      <c r="J60" s="26">
        <f t="shared" si="2"/>
        <v>-4491.101568627455</v>
      </c>
      <c r="K60" s="34">
        <f t="shared" si="3"/>
        <v>-0.09221863084956906</v>
      </c>
      <c r="L60" s="12">
        <v>53</v>
      </c>
    </row>
    <row r="61" spans="2:12" ht="12">
      <c r="B61" s="12" t="s">
        <v>38</v>
      </c>
      <c r="C61" s="27">
        <v>1750</v>
      </c>
      <c r="D61" s="27">
        <v>1200</v>
      </c>
      <c r="E61" s="23">
        <f t="shared" si="0"/>
        <v>550</v>
      </c>
      <c r="F61" s="24">
        <f t="shared" si="1"/>
        <v>0.4583333333333333</v>
      </c>
      <c r="G61" s="16"/>
      <c r="H61" s="28">
        <v>17500</v>
      </c>
      <c r="I61" s="28">
        <v>12000</v>
      </c>
      <c r="J61" s="26">
        <f t="shared" si="2"/>
        <v>5500</v>
      </c>
      <c r="K61" s="34">
        <f t="shared" si="3"/>
        <v>0.4583333333333333</v>
      </c>
      <c r="L61" s="12">
        <v>54</v>
      </c>
    </row>
    <row r="62" spans="2:12" ht="12">
      <c r="B62" s="12" t="s">
        <v>39</v>
      </c>
      <c r="C62" s="27">
        <v>1656</v>
      </c>
      <c r="D62" s="27">
        <v>1300</v>
      </c>
      <c r="E62" s="23">
        <f t="shared" si="0"/>
        <v>356</v>
      </c>
      <c r="F62" s="24">
        <f t="shared" si="1"/>
        <v>0.27384615384615385</v>
      </c>
      <c r="G62" s="16"/>
      <c r="H62" s="28">
        <v>18260</v>
      </c>
      <c r="I62" s="28">
        <v>14000</v>
      </c>
      <c r="J62" s="26">
        <f t="shared" si="2"/>
        <v>4260</v>
      </c>
      <c r="K62" s="34">
        <f t="shared" si="3"/>
        <v>0.30428571428571427</v>
      </c>
      <c r="L62" s="11">
        <v>55</v>
      </c>
    </row>
    <row r="63" spans="2:12" ht="12">
      <c r="B63" s="12" t="s">
        <v>40</v>
      </c>
      <c r="C63" s="27">
        <v>920</v>
      </c>
      <c r="D63" s="27">
        <v>1360</v>
      </c>
      <c r="E63" s="23">
        <f t="shared" si="0"/>
        <v>-440</v>
      </c>
      <c r="F63" s="24">
        <f t="shared" si="1"/>
        <v>-0.3235294117647059</v>
      </c>
      <c r="G63" s="16"/>
      <c r="H63" s="28">
        <v>10790</v>
      </c>
      <c r="I63" s="28">
        <v>14500</v>
      </c>
      <c r="J63" s="26">
        <f t="shared" si="2"/>
        <v>-3710</v>
      </c>
      <c r="K63" s="34">
        <f t="shared" si="3"/>
        <v>-0.2558620689655172</v>
      </c>
      <c r="L63" s="12">
        <v>56</v>
      </c>
    </row>
    <row r="64" spans="2:12" ht="12">
      <c r="B64" s="12" t="s">
        <v>41</v>
      </c>
      <c r="C64" s="27">
        <v>771.7453333333333</v>
      </c>
      <c r="D64" s="27">
        <v>769.2205882352943</v>
      </c>
      <c r="E64" s="23">
        <f t="shared" si="0"/>
        <v>2.524745098039034</v>
      </c>
      <c r="F64" s="24">
        <f t="shared" si="1"/>
        <v>0.0032822120684928265</v>
      </c>
      <c r="G64" s="16"/>
      <c r="H64" s="28">
        <v>7251.6</v>
      </c>
      <c r="I64" s="28">
        <v>9135.35294117647</v>
      </c>
      <c r="J64" s="26">
        <f t="shared" si="2"/>
        <v>-1883.75294117647</v>
      </c>
      <c r="K64" s="34">
        <f t="shared" si="3"/>
        <v>-0.20620472501786846</v>
      </c>
      <c r="L64" s="12">
        <v>57</v>
      </c>
    </row>
    <row r="65" spans="2:12" ht="12">
      <c r="B65" s="12" t="s">
        <v>42</v>
      </c>
      <c r="C65" s="27">
        <v>1189.3813333333337</v>
      </c>
      <c r="D65" s="27">
        <v>721.3529411764705</v>
      </c>
      <c r="E65" s="23">
        <f t="shared" si="0"/>
        <v>468.0283921568632</v>
      </c>
      <c r="F65" s="24">
        <f t="shared" si="1"/>
        <v>0.6488202451819844</v>
      </c>
      <c r="G65" s="16"/>
      <c r="H65" s="28">
        <v>12697.345333333333</v>
      </c>
      <c r="I65" s="28">
        <v>10169.911764705881</v>
      </c>
      <c r="J65" s="26">
        <f t="shared" si="2"/>
        <v>2527.4335686274517</v>
      </c>
      <c r="K65" s="34">
        <f t="shared" si="3"/>
        <v>0.24852069782933325</v>
      </c>
      <c r="L65" s="11">
        <v>58</v>
      </c>
    </row>
    <row r="66" spans="2:12" ht="12">
      <c r="B66" s="12" t="s">
        <v>90</v>
      </c>
      <c r="C66" s="27">
        <v>2360</v>
      </c>
      <c r="D66" s="27">
        <v>500</v>
      </c>
      <c r="E66" s="23">
        <f t="shared" si="0"/>
        <v>1860</v>
      </c>
      <c r="F66" s="24">
        <f t="shared" si="1"/>
        <v>3.72</v>
      </c>
      <c r="G66" s="16"/>
      <c r="H66" s="28">
        <v>24630</v>
      </c>
      <c r="I66" s="28">
        <v>6800</v>
      </c>
      <c r="J66" s="26">
        <f t="shared" si="2"/>
        <v>17830</v>
      </c>
      <c r="K66" s="34">
        <f t="shared" si="3"/>
        <v>2.6220588235294118</v>
      </c>
      <c r="L66" s="12">
        <v>59</v>
      </c>
    </row>
    <row r="67" spans="2:11" s="94" customFormat="1" ht="15">
      <c r="B67" s="90" t="s">
        <v>43</v>
      </c>
      <c r="C67" s="91">
        <f>C53+C47+C41+C30+C25+C19+C8</f>
        <v>246537.21466666667</v>
      </c>
      <c r="D67" s="91">
        <f>D53+D47+D41+D30+D25+D19+D8</f>
        <v>205051.238202276</v>
      </c>
      <c r="E67" s="91">
        <f>E53+E47+E41+E30+E25+E19+E8</f>
        <v>41485.97646439067</v>
      </c>
      <c r="F67" s="92">
        <f t="shared" si="1"/>
        <v>0.2023200485308271</v>
      </c>
      <c r="G67" s="91"/>
      <c r="H67" s="91">
        <f>H53+H47+H41+H30+H25+H19+H8</f>
        <v>2495052.7053333335</v>
      </c>
      <c r="I67" s="91">
        <f>I53+I47+I41+I30+I25+I19+I8</f>
        <v>2216835.093069272</v>
      </c>
      <c r="J67" s="91">
        <f>J53+J47+J41+J30+J25+J19+J8</f>
        <v>278217.6122640617</v>
      </c>
      <c r="K67" s="93">
        <f t="shared" si="3"/>
        <v>0.12550216889559493</v>
      </c>
    </row>
    <row r="68" spans="3:11" ht="12">
      <c r="C68" s="16"/>
      <c r="D68" s="16"/>
      <c r="E68" s="16"/>
      <c r="F68" s="29"/>
      <c r="G68" s="16"/>
      <c r="H68" s="16"/>
      <c r="I68" s="16"/>
      <c r="J68" s="16"/>
      <c r="K68" s="29"/>
    </row>
    <row r="69" spans="2:11" ht="12">
      <c r="B69" s="11"/>
      <c r="C69" s="16"/>
      <c r="D69" s="16"/>
      <c r="E69" s="16"/>
      <c r="F69" s="29"/>
      <c r="G69" s="16"/>
      <c r="H69" s="16"/>
      <c r="I69" s="16"/>
      <c r="J69" s="16"/>
      <c r="K69" s="16"/>
    </row>
    <row r="70" spans="2:11" ht="12">
      <c r="B70" s="11"/>
      <c r="C70" s="16"/>
      <c r="D70" s="16"/>
      <c r="E70" s="16"/>
      <c r="F70" s="29"/>
      <c r="G70" s="16"/>
      <c r="H70" s="16"/>
      <c r="I70" s="16"/>
      <c r="J70" s="16"/>
      <c r="K70" s="16"/>
    </row>
    <row r="71" spans="2:11" ht="12">
      <c r="B71" s="11"/>
      <c r="C71" s="16"/>
      <c r="D71" s="16"/>
      <c r="E71" s="16"/>
      <c r="F71" s="29"/>
      <c r="G71" s="16"/>
      <c r="H71" s="16"/>
      <c r="I71" s="16"/>
      <c r="J71" s="16"/>
      <c r="K71" s="16"/>
    </row>
    <row r="72" spans="2:11" ht="12">
      <c r="B72" s="11"/>
      <c r="C72" s="16"/>
      <c r="D72" s="16"/>
      <c r="E72" s="16"/>
      <c r="F72" s="29"/>
      <c r="G72" s="16"/>
      <c r="H72" s="16"/>
      <c r="I72" s="16"/>
      <c r="J72" s="16"/>
      <c r="K72" s="16"/>
    </row>
    <row r="73" spans="3:11" ht="12">
      <c r="C73" s="16"/>
      <c r="D73" s="16"/>
      <c r="E73" s="16"/>
      <c r="F73" s="29"/>
      <c r="G73" s="16"/>
      <c r="H73" s="16"/>
      <c r="I73" s="16"/>
      <c r="J73" s="16"/>
      <c r="K73" s="16"/>
    </row>
    <row r="74" spans="3:11" ht="12">
      <c r="C74" s="16"/>
      <c r="D74" s="16"/>
      <c r="E74" s="16"/>
      <c r="F74" s="29"/>
      <c r="G74" s="16"/>
      <c r="H74" s="16"/>
      <c r="I74" s="16"/>
      <c r="J74" s="16"/>
      <c r="K74" s="16"/>
    </row>
    <row r="75" spans="3:11" ht="12">
      <c r="C75" s="16"/>
      <c r="D75" s="16"/>
      <c r="E75" s="16"/>
      <c r="F75" s="29"/>
      <c r="G75" s="16"/>
      <c r="H75" s="16"/>
      <c r="I75" s="16"/>
      <c r="J75" s="16"/>
      <c r="K75" s="16"/>
    </row>
    <row r="76" spans="3:11" ht="12">
      <c r="C76" s="16"/>
      <c r="D76" s="16"/>
      <c r="E76" s="16"/>
      <c r="F76" s="29"/>
      <c r="G76" s="16"/>
      <c r="H76" s="16"/>
      <c r="I76" s="16"/>
      <c r="J76" s="16"/>
      <c r="K76" s="16"/>
    </row>
    <row r="77" spans="3:11" ht="12">
      <c r="C77" s="16"/>
      <c r="D77" s="16"/>
      <c r="E77" s="16"/>
      <c r="F77" s="29"/>
      <c r="G77" s="16"/>
      <c r="H77" s="16"/>
      <c r="I77" s="16"/>
      <c r="J77" s="16"/>
      <c r="K77" s="16"/>
    </row>
    <row r="78" spans="3:11" ht="12">
      <c r="C78" s="16"/>
      <c r="D78" s="16"/>
      <c r="E78" s="16"/>
      <c r="F78" s="29"/>
      <c r="G78" s="16"/>
      <c r="H78" s="16"/>
      <c r="I78" s="16"/>
      <c r="J78" s="16"/>
      <c r="K78" s="16"/>
    </row>
    <row r="79" spans="3:11" ht="12">
      <c r="C79" s="16"/>
      <c r="D79" s="16"/>
      <c r="E79" s="16"/>
      <c r="F79" s="29"/>
      <c r="G79" s="16"/>
      <c r="H79" s="16"/>
      <c r="I79" s="16"/>
      <c r="J79" s="16"/>
      <c r="K79" s="16"/>
    </row>
    <row r="80" spans="3:11" ht="12">
      <c r="C80" s="16"/>
      <c r="D80" s="16"/>
      <c r="E80" s="16"/>
      <c r="F80" s="29"/>
      <c r="G80" s="16"/>
      <c r="H80" s="16"/>
      <c r="I80" s="16"/>
      <c r="J80" s="16"/>
      <c r="K80" s="16"/>
    </row>
    <row r="81" spans="3:11" ht="12">
      <c r="C81" s="16"/>
      <c r="D81" s="16"/>
      <c r="E81" s="16"/>
      <c r="F81" s="29"/>
      <c r="G81" s="16"/>
      <c r="H81" s="16"/>
      <c r="I81" s="16"/>
      <c r="J81" s="16"/>
      <c r="K81" s="16"/>
    </row>
    <row r="82" spans="3:11" ht="12">
      <c r="C82" s="16"/>
      <c r="D82" s="16"/>
      <c r="E82" s="16"/>
      <c r="F82" s="29"/>
      <c r="G82" s="16"/>
      <c r="H82" s="16"/>
      <c r="I82" s="16"/>
      <c r="J82" s="16"/>
      <c r="K82" s="16"/>
    </row>
    <row r="83" spans="3:11" ht="12">
      <c r="C83" s="16"/>
      <c r="D83" s="16"/>
      <c r="E83" s="16"/>
      <c r="F83" s="29"/>
      <c r="G83" s="16"/>
      <c r="H83" s="16"/>
      <c r="I83" s="16"/>
      <c r="J83" s="16"/>
      <c r="K83" s="16"/>
    </row>
    <row r="84" spans="3:11" ht="12">
      <c r="C84" s="16"/>
      <c r="D84" s="16"/>
      <c r="E84" s="16"/>
      <c r="F84" s="29"/>
      <c r="G84" s="16"/>
      <c r="H84" s="16"/>
      <c r="I84" s="16"/>
      <c r="J84" s="16"/>
      <c r="K84" s="16"/>
    </row>
    <row r="85" spans="3:11" ht="12">
      <c r="C85" s="16"/>
      <c r="D85" s="16"/>
      <c r="E85" s="16"/>
      <c r="F85" s="29"/>
      <c r="G85" s="16"/>
      <c r="H85" s="16"/>
      <c r="I85" s="16"/>
      <c r="J85" s="16"/>
      <c r="K85" s="16"/>
    </row>
    <row r="86" spans="3:11" ht="12">
      <c r="C86" s="16"/>
      <c r="D86" s="16"/>
      <c r="E86" s="16"/>
      <c r="F86" s="29"/>
      <c r="G86" s="16"/>
      <c r="H86" s="16"/>
      <c r="I86" s="16"/>
      <c r="J86" s="16"/>
      <c r="K86" s="16"/>
    </row>
    <row r="87" spans="3:11" ht="12">
      <c r="C87" s="16"/>
      <c r="D87" s="16"/>
      <c r="E87" s="16"/>
      <c r="F87" s="29"/>
      <c r="G87" s="16"/>
      <c r="H87" s="16"/>
      <c r="I87" s="16"/>
      <c r="J87" s="16"/>
      <c r="K87" s="16"/>
    </row>
    <row r="88" spans="3:11" ht="12">
      <c r="C88" s="16"/>
      <c r="D88" s="16"/>
      <c r="E88" s="16"/>
      <c r="F88" s="29"/>
      <c r="G88" s="16"/>
      <c r="H88" s="16"/>
      <c r="I88" s="16"/>
      <c r="J88" s="16"/>
      <c r="K88" s="16"/>
    </row>
    <row r="89" spans="3:11" ht="12">
      <c r="C89" s="16"/>
      <c r="D89" s="16"/>
      <c r="E89" s="16"/>
      <c r="F89" s="29"/>
      <c r="G89" s="16"/>
      <c r="H89" s="16"/>
      <c r="I89" s="16"/>
      <c r="J89" s="16"/>
      <c r="K89" s="16"/>
    </row>
    <row r="90" spans="3:11" ht="12">
      <c r="C90" s="16"/>
      <c r="D90" s="16"/>
      <c r="E90" s="16"/>
      <c r="F90" s="29"/>
      <c r="G90" s="16"/>
      <c r="H90" s="16"/>
      <c r="I90" s="16"/>
      <c r="J90" s="16"/>
      <c r="K90" s="16"/>
    </row>
    <row r="91" spans="3:11" ht="12">
      <c r="C91" s="16"/>
      <c r="D91" s="16"/>
      <c r="E91" s="16"/>
      <c r="F91" s="29"/>
      <c r="G91" s="16"/>
      <c r="H91" s="16"/>
      <c r="I91" s="16"/>
      <c r="J91" s="16"/>
      <c r="K91" s="16"/>
    </row>
    <row r="92" spans="3:11" ht="12">
      <c r="C92" s="16"/>
      <c r="D92" s="16"/>
      <c r="E92" s="16"/>
      <c r="F92" s="16"/>
      <c r="G92" s="16"/>
      <c r="H92" s="16"/>
      <c r="I92" s="16"/>
      <c r="J92" s="16"/>
      <c r="K92" s="16"/>
    </row>
  </sheetData>
  <sheetProtection/>
  <mergeCells count="2">
    <mergeCell ref="C1:K1"/>
    <mergeCell ref="C2:K2"/>
  </mergeCells>
  <printOptions/>
  <pageMargins left="0.33" right="0.75" top="0.31496062992125984" bottom="1" header="0" footer="0"/>
  <pageSetup fitToHeight="1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3.57421875" style="1" customWidth="1"/>
    <col min="2" max="2" width="28.00390625" style="1" customWidth="1"/>
    <col min="3" max="3" width="7.00390625" style="1" bestFit="1" customWidth="1"/>
    <col min="4" max="4" width="7.140625" style="1" bestFit="1" customWidth="1"/>
    <col min="5" max="5" width="7.57421875" style="1" bestFit="1" customWidth="1"/>
    <col min="6" max="6" width="5.7109375" style="1" bestFit="1" customWidth="1"/>
    <col min="7" max="7" width="1.57421875" style="39" customWidth="1"/>
    <col min="8" max="8" width="22.00390625" style="1" customWidth="1"/>
    <col min="9" max="9" width="7.00390625" style="1" bestFit="1" customWidth="1"/>
    <col min="10" max="10" width="7.140625" style="1" bestFit="1" customWidth="1"/>
    <col min="11" max="11" width="7.57421875" style="1" bestFit="1" customWidth="1"/>
    <col min="12" max="12" width="4.8515625" style="1" bestFit="1" customWidth="1"/>
    <col min="13" max="13" width="1.8515625" style="1" customWidth="1"/>
    <col min="14" max="14" width="26.7109375" style="1" customWidth="1"/>
    <col min="15" max="15" width="8.421875" style="1" customWidth="1"/>
    <col min="16" max="16" width="9.8515625" style="1" customWidth="1"/>
    <col min="17" max="17" width="10.00390625" style="1" customWidth="1"/>
    <col min="18" max="18" width="6.57421875" style="1" customWidth="1"/>
    <col min="19" max="16384" width="11.421875" style="1" customWidth="1"/>
  </cols>
  <sheetData>
    <row r="1" spans="7:13" ht="12.75">
      <c r="G1" s="37"/>
      <c r="H1" s="99" t="s">
        <v>108</v>
      </c>
      <c r="I1" s="99"/>
      <c r="J1" s="99"/>
      <c r="K1" s="99"/>
      <c r="L1" s="99"/>
      <c r="M1" s="37"/>
    </row>
    <row r="2" spans="7:13" ht="11.25">
      <c r="G2" s="37"/>
      <c r="M2" s="37"/>
    </row>
    <row r="3" spans="2:15" s="8" customFormat="1" ht="11.25">
      <c r="B3" s="48" t="s">
        <v>47</v>
      </c>
      <c r="G3" s="36"/>
      <c r="I3" s="8" t="s">
        <v>49</v>
      </c>
      <c r="M3" s="36"/>
      <c r="O3" s="8" t="s">
        <v>48</v>
      </c>
    </row>
    <row r="4" spans="1:18" ht="11.25">
      <c r="A4" s="3"/>
      <c r="B4" s="3"/>
      <c r="C4" s="98" t="s">
        <v>149</v>
      </c>
      <c r="D4" s="98"/>
      <c r="E4" s="98"/>
      <c r="F4" s="98"/>
      <c r="G4" s="37"/>
      <c r="I4" s="98" t="s">
        <v>102</v>
      </c>
      <c r="J4" s="98"/>
      <c r="K4" s="98"/>
      <c r="L4" s="98"/>
      <c r="M4" s="37"/>
      <c r="O4" s="98" t="s">
        <v>51</v>
      </c>
      <c r="P4" s="98"/>
      <c r="Q4" s="98"/>
      <c r="R4" s="98"/>
    </row>
    <row r="5" spans="1:18" ht="22.5">
      <c r="A5" s="3"/>
      <c r="B5" s="3"/>
      <c r="C5" s="4" t="s">
        <v>0</v>
      </c>
      <c r="D5" s="4" t="s">
        <v>44</v>
      </c>
      <c r="E5" s="35" t="s">
        <v>1</v>
      </c>
      <c r="F5" s="4"/>
      <c r="G5" s="37"/>
      <c r="I5" s="4" t="s">
        <v>0</v>
      </c>
      <c r="J5" s="4" t="s">
        <v>44</v>
      </c>
      <c r="K5" s="35" t="s">
        <v>1</v>
      </c>
      <c r="L5" s="4"/>
      <c r="M5" s="37"/>
      <c r="O5" s="4"/>
      <c r="P5" s="4"/>
      <c r="Q5" s="35" t="s">
        <v>1</v>
      </c>
      <c r="R5" s="4"/>
    </row>
    <row r="6" spans="1:18" ht="11.25">
      <c r="A6" s="3"/>
      <c r="B6" s="3"/>
      <c r="C6" s="4" t="s">
        <v>88</v>
      </c>
      <c r="D6" s="4" t="s">
        <v>88</v>
      </c>
      <c r="E6" s="4" t="s">
        <v>88</v>
      </c>
      <c r="F6" s="4" t="s">
        <v>3</v>
      </c>
      <c r="G6" s="37"/>
      <c r="I6" s="4" t="s">
        <v>88</v>
      </c>
      <c r="J6" s="4" t="s">
        <v>88</v>
      </c>
      <c r="K6" s="4" t="s">
        <v>88</v>
      </c>
      <c r="L6" s="4" t="s">
        <v>3</v>
      </c>
      <c r="M6" s="37"/>
      <c r="N6" s="4" t="s">
        <v>50</v>
      </c>
      <c r="O6" s="4" t="s">
        <v>0</v>
      </c>
      <c r="P6" s="4" t="s">
        <v>44</v>
      </c>
      <c r="Q6" s="44" t="s">
        <v>2</v>
      </c>
      <c r="R6" s="4" t="s">
        <v>3</v>
      </c>
    </row>
    <row r="7" spans="1:18" ht="12">
      <c r="A7" s="11" t="s">
        <v>4</v>
      </c>
      <c r="B7" s="11"/>
      <c r="C7" s="4"/>
      <c r="D7" s="4"/>
      <c r="E7" s="4"/>
      <c r="F7" s="4"/>
      <c r="G7" s="37"/>
      <c r="H7" s="39" t="s">
        <v>6</v>
      </c>
      <c r="I7" s="2">
        <v>428230</v>
      </c>
      <c r="J7" s="2">
        <v>385000</v>
      </c>
      <c r="K7" s="5">
        <v>43230</v>
      </c>
      <c r="L7" s="7">
        <f aca="true" t="shared" si="0" ref="L7:L53">K7/J7</f>
        <v>0.11228571428571428</v>
      </c>
      <c r="M7" s="37"/>
      <c r="N7" s="53" t="s">
        <v>25</v>
      </c>
      <c r="O7" s="54">
        <v>106929.54666666669</v>
      </c>
      <c r="P7" s="54">
        <v>53500</v>
      </c>
      <c r="Q7" s="55">
        <v>53429.54666666669</v>
      </c>
      <c r="R7" s="56">
        <v>0.9986831152647979</v>
      </c>
    </row>
    <row r="8" spans="1:18" ht="12">
      <c r="A8" s="11" t="s">
        <v>5</v>
      </c>
      <c r="B8" s="11"/>
      <c r="C8" s="5">
        <v>916025.096</v>
      </c>
      <c r="D8" s="5">
        <v>812000</v>
      </c>
      <c r="E8" s="5">
        <v>104025.09599999999</v>
      </c>
      <c r="F8" s="7">
        <v>0.12810972413793104</v>
      </c>
      <c r="G8" s="37"/>
      <c r="H8" s="39" t="s">
        <v>7</v>
      </c>
      <c r="I8" s="2">
        <v>98650</v>
      </c>
      <c r="J8" s="2">
        <v>86500</v>
      </c>
      <c r="K8" s="5">
        <v>12150</v>
      </c>
      <c r="L8" s="7">
        <f t="shared" si="0"/>
        <v>0.14046242774566475</v>
      </c>
      <c r="M8" s="37"/>
      <c r="N8" s="53" t="s">
        <v>89</v>
      </c>
      <c r="O8" s="54">
        <v>112630</v>
      </c>
      <c r="P8" s="54">
        <v>62204.83293368582</v>
      </c>
      <c r="Q8" s="55">
        <v>50425.16706631418</v>
      </c>
      <c r="R8" s="56">
        <v>0.8106310183337444</v>
      </c>
    </row>
    <row r="9" spans="1:18" ht="12">
      <c r="A9" s="12"/>
      <c r="B9" s="12" t="s">
        <v>6</v>
      </c>
      <c r="C9" s="2">
        <v>428230</v>
      </c>
      <c r="D9" s="2">
        <v>385000</v>
      </c>
      <c r="E9" s="5">
        <v>43230</v>
      </c>
      <c r="F9" s="7">
        <v>0.11228571428571428</v>
      </c>
      <c r="G9" s="37"/>
      <c r="H9" s="39" t="s">
        <v>8</v>
      </c>
      <c r="I9" s="2">
        <v>91375</v>
      </c>
      <c r="J9" s="2">
        <v>68200</v>
      </c>
      <c r="K9" s="5">
        <v>23175</v>
      </c>
      <c r="L9" s="7">
        <f t="shared" si="0"/>
        <v>0.33980938416422285</v>
      </c>
      <c r="M9" s="37"/>
      <c r="N9" s="53" t="s">
        <v>6</v>
      </c>
      <c r="O9" s="54">
        <v>428230</v>
      </c>
      <c r="P9" s="54">
        <v>385000</v>
      </c>
      <c r="Q9" s="55">
        <v>43230</v>
      </c>
      <c r="R9" s="56">
        <v>0.11228571428571428</v>
      </c>
    </row>
    <row r="10" spans="1:18" ht="12">
      <c r="A10" s="12"/>
      <c r="B10" s="12" t="s">
        <v>7</v>
      </c>
      <c r="C10" s="2">
        <v>98650</v>
      </c>
      <c r="D10" s="2">
        <v>86500</v>
      </c>
      <c r="E10" s="5">
        <v>12150</v>
      </c>
      <c r="F10" s="7">
        <v>0.14046242774566475</v>
      </c>
      <c r="G10" s="37"/>
      <c r="H10" s="39" t="s">
        <v>9</v>
      </c>
      <c r="I10" s="2">
        <v>96300</v>
      </c>
      <c r="J10" s="2">
        <v>58700</v>
      </c>
      <c r="K10" s="5">
        <v>37600</v>
      </c>
      <c r="L10" s="7">
        <f t="shared" si="0"/>
        <v>0.6405451448040886</v>
      </c>
      <c r="M10" s="37"/>
      <c r="N10" s="53" t="s">
        <v>9</v>
      </c>
      <c r="O10" s="54">
        <v>96300</v>
      </c>
      <c r="P10" s="54">
        <v>58700</v>
      </c>
      <c r="Q10" s="55">
        <v>37600</v>
      </c>
      <c r="R10" s="56">
        <v>0.6405451448040886</v>
      </c>
    </row>
    <row r="11" spans="1:18" ht="12">
      <c r="A11" s="12"/>
      <c r="B11" s="12" t="s">
        <v>8</v>
      </c>
      <c r="C11" s="2">
        <v>91375</v>
      </c>
      <c r="D11" s="2">
        <v>68200</v>
      </c>
      <c r="E11" s="5">
        <v>23175</v>
      </c>
      <c r="F11" s="7">
        <v>0.33980938416422285</v>
      </c>
      <c r="G11" s="37"/>
      <c r="H11" s="39" t="s">
        <v>10</v>
      </c>
      <c r="I11" s="2">
        <v>45000</v>
      </c>
      <c r="J11" s="2">
        <v>48000</v>
      </c>
      <c r="K11" s="5">
        <v>-3000</v>
      </c>
      <c r="L11" s="7">
        <f t="shared" si="0"/>
        <v>-0.0625</v>
      </c>
      <c r="M11" s="37"/>
      <c r="N11" s="53" t="s">
        <v>91</v>
      </c>
      <c r="O11" s="54">
        <v>108150</v>
      </c>
      <c r="P11" s="54">
        <v>72398</v>
      </c>
      <c r="Q11" s="55">
        <v>35752</v>
      </c>
      <c r="R11" s="56">
        <v>0.4938257962927153</v>
      </c>
    </row>
    <row r="12" spans="1:18" ht="12">
      <c r="A12" s="12"/>
      <c r="B12" s="12" t="s">
        <v>9</v>
      </c>
      <c r="C12" s="2">
        <v>96300</v>
      </c>
      <c r="D12" s="2">
        <v>58700</v>
      </c>
      <c r="E12" s="5">
        <v>37600</v>
      </c>
      <c r="F12" s="7">
        <v>0.6405451448040886</v>
      </c>
      <c r="G12" s="37"/>
      <c r="H12" s="39" t="s">
        <v>46</v>
      </c>
      <c r="I12" s="2">
        <v>9650</v>
      </c>
      <c r="J12" s="2">
        <v>5800</v>
      </c>
      <c r="K12" s="5">
        <v>3850</v>
      </c>
      <c r="L12" s="7">
        <f t="shared" si="0"/>
        <v>0.6637931034482759</v>
      </c>
      <c r="M12" s="37"/>
      <c r="N12" s="53" t="s">
        <v>8</v>
      </c>
      <c r="O12" s="54">
        <v>91375</v>
      </c>
      <c r="P12" s="54">
        <v>68200</v>
      </c>
      <c r="Q12" s="55">
        <v>23175</v>
      </c>
      <c r="R12" s="56">
        <v>0.33980938416422285</v>
      </c>
    </row>
    <row r="13" spans="1:18" ht="12">
      <c r="A13" s="12"/>
      <c r="B13" s="12" t="s">
        <v>10</v>
      </c>
      <c r="C13" s="2">
        <v>45000</v>
      </c>
      <c r="D13" s="2">
        <v>48000</v>
      </c>
      <c r="E13" s="5">
        <v>-3000</v>
      </c>
      <c r="F13" s="7">
        <v>-0.0625</v>
      </c>
      <c r="G13" s="37"/>
      <c r="H13" s="39" t="s">
        <v>11</v>
      </c>
      <c r="I13" s="2">
        <v>100934.09599999999</v>
      </c>
      <c r="J13" s="2">
        <v>94500</v>
      </c>
      <c r="K13" s="5">
        <v>6434.09599999999</v>
      </c>
      <c r="L13" s="7">
        <f t="shared" si="0"/>
        <v>0.06808567195767186</v>
      </c>
      <c r="M13" s="37"/>
      <c r="N13" s="53" t="s">
        <v>90</v>
      </c>
      <c r="O13" s="54">
        <v>24630</v>
      </c>
      <c r="P13" s="54">
        <v>6800</v>
      </c>
      <c r="Q13" s="55">
        <v>17830</v>
      </c>
      <c r="R13" s="56">
        <v>2.6220588235294118</v>
      </c>
    </row>
    <row r="14" spans="1:18" ht="12">
      <c r="A14" s="12"/>
      <c r="B14" s="12" t="s">
        <v>46</v>
      </c>
      <c r="C14" s="2">
        <v>9650</v>
      </c>
      <c r="D14" s="2">
        <v>5800</v>
      </c>
      <c r="E14" s="5">
        <v>3850</v>
      </c>
      <c r="F14" s="7">
        <v>0.6637931034482759</v>
      </c>
      <c r="G14" s="37"/>
      <c r="H14" s="39" t="s">
        <v>12</v>
      </c>
      <c r="I14" s="2">
        <v>28300</v>
      </c>
      <c r="J14" s="2">
        <v>50000</v>
      </c>
      <c r="K14" s="5">
        <v>-21700</v>
      </c>
      <c r="L14" s="7">
        <f t="shared" si="0"/>
        <v>-0.434</v>
      </c>
      <c r="M14" s="37"/>
      <c r="N14" s="53" t="s">
        <v>34</v>
      </c>
      <c r="O14" s="54">
        <v>72350</v>
      </c>
      <c r="P14" s="54">
        <v>58600</v>
      </c>
      <c r="Q14" s="55">
        <v>13750</v>
      </c>
      <c r="R14" s="56">
        <v>0.23464163822525597</v>
      </c>
    </row>
    <row r="15" spans="1:18" ht="12">
      <c r="A15" s="12"/>
      <c r="B15" s="12" t="s">
        <v>11</v>
      </c>
      <c r="C15" s="2">
        <v>100934.09599999999</v>
      </c>
      <c r="D15" s="2">
        <v>94500</v>
      </c>
      <c r="E15" s="5">
        <v>6434.09599999999</v>
      </c>
      <c r="F15" s="7">
        <v>0.06808567195767186</v>
      </c>
      <c r="G15" s="37"/>
      <c r="H15" s="39" t="s">
        <v>13</v>
      </c>
      <c r="I15" s="2">
        <v>17586</v>
      </c>
      <c r="J15" s="2">
        <v>15300</v>
      </c>
      <c r="K15" s="5">
        <v>2286</v>
      </c>
      <c r="L15" s="7">
        <f t="shared" si="0"/>
        <v>0.14941176470588236</v>
      </c>
      <c r="M15" s="37"/>
      <c r="N15" s="53" t="s">
        <v>7</v>
      </c>
      <c r="O15" s="54">
        <v>98650</v>
      </c>
      <c r="P15" s="54">
        <v>86500</v>
      </c>
      <c r="Q15" s="55">
        <v>12150</v>
      </c>
      <c r="R15" s="56">
        <v>0.14046242774566475</v>
      </c>
    </row>
    <row r="16" spans="1:18" ht="12">
      <c r="A16" s="12"/>
      <c r="B16" s="12" t="s">
        <v>12</v>
      </c>
      <c r="C16" s="2">
        <v>28300</v>
      </c>
      <c r="D16" s="2">
        <v>50000</v>
      </c>
      <c r="E16" s="5">
        <v>-21700</v>
      </c>
      <c r="F16" s="7">
        <v>-0.434</v>
      </c>
      <c r="G16" s="37"/>
      <c r="H16" s="39" t="s">
        <v>15</v>
      </c>
      <c r="I16" s="2">
        <v>48500</v>
      </c>
      <c r="J16" s="2">
        <v>61000</v>
      </c>
      <c r="K16" s="5">
        <v>-12500</v>
      </c>
      <c r="L16" s="7">
        <f t="shared" si="0"/>
        <v>-0.20491803278688525</v>
      </c>
      <c r="M16" s="37"/>
      <c r="N16" s="53" t="s">
        <v>87</v>
      </c>
      <c r="O16" s="54">
        <v>41890</v>
      </c>
      <c r="P16" s="54">
        <v>31000</v>
      </c>
      <c r="Q16" s="55">
        <v>10890</v>
      </c>
      <c r="R16" s="56">
        <v>0.3512903225806452</v>
      </c>
    </row>
    <row r="17" spans="1:18" ht="12">
      <c r="A17" s="12"/>
      <c r="B17" s="12" t="s">
        <v>13</v>
      </c>
      <c r="C17" s="2">
        <v>17586</v>
      </c>
      <c r="D17" s="2">
        <v>15300</v>
      </c>
      <c r="E17" s="5">
        <v>2286</v>
      </c>
      <c r="F17" s="7">
        <v>0.14941176470588236</v>
      </c>
      <c r="G17" s="37"/>
      <c r="H17" s="39" t="s">
        <v>16</v>
      </c>
      <c r="I17" s="2">
        <v>12569</v>
      </c>
      <c r="J17" s="2">
        <v>25000</v>
      </c>
      <c r="K17" s="5">
        <v>-12431</v>
      </c>
      <c r="L17" s="7">
        <f t="shared" si="0"/>
        <v>-0.49724</v>
      </c>
      <c r="M17" s="37"/>
      <c r="N17" s="53" t="s">
        <v>77</v>
      </c>
      <c r="O17" s="54">
        <v>92450</v>
      </c>
      <c r="P17" s="54">
        <v>83700</v>
      </c>
      <c r="Q17" s="55">
        <v>8750</v>
      </c>
      <c r="R17" s="56">
        <v>0.10454002389486261</v>
      </c>
    </row>
    <row r="18" spans="1:18" ht="12">
      <c r="A18" s="12"/>
      <c r="B18" s="12"/>
      <c r="C18" s="2"/>
      <c r="D18" s="2"/>
      <c r="E18" s="5"/>
      <c r="F18" s="7"/>
      <c r="G18" s="37"/>
      <c r="H18" s="39" t="s">
        <v>17</v>
      </c>
      <c r="I18" s="2">
        <v>58296.609333333334</v>
      </c>
      <c r="J18" s="2">
        <v>62203.66272091986</v>
      </c>
      <c r="K18" s="5">
        <v>-3907.0533875865294</v>
      </c>
      <c r="L18" s="7">
        <f t="shared" si="0"/>
        <v>-0.06281066446385541</v>
      </c>
      <c r="M18" s="37"/>
      <c r="N18" s="53" t="s">
        <v>29</v>
      </c>
      <c r="O18" s="54">
        <v>27810</v>
      </c>
      <c r="P18" s="54">
        <v>21000</v>
      </c>
      <c r="Q18" s="55">
        <v>6810</v>
      </c>
      <c r="R18" s="56">
        <v>0.3242857142857143</v>
      </c>
    </row>
    <row r="19" spans="1:18" ht="12">
      <c r="A19" s="11" t="s">
        <v>14</v>
      </c>
      <c r="B19" s="11"/>
      <c r="C19" s="5">
        <v>231995.60933333333</v>
      </c>
      <c r="D19" s="5">
        <v>210408.4956546057</v>
      </c>
      <c r="E19" s="5">
        <v>21587.11367872765</v>
      </c>
      <c r="F19" s="7">
        <v>0.10259620749422492</v>
      </c>
      <c r="G19" s="37"/>
      <c r="H19" s="39" t="s">
        <v>89</v>
      </c>
      <c r="I19" s="2">
        <v>112630</v>
      </c>
      <c r="J19" s="2">
        <v>62204.83293368582</v>
      </c>
      <c r="K19" s="5">
        <v>50425.16706631418</v>
      </c>
      <c r="L19" s="7">
        <f t="shared" si="0"/>
        <v>0.8106310183337444</v>
      </c>
      <c r="M19" s="37"/>
      <c r="N19" s="53" t="s">
        <v>86</v>
      </c>
      <c r="O19" s="54">
        <v>79343.36666666667</v>
      </c>
      <c r="P19" s="54">
        <v>72783</v>
      </c>
      <c r="Q19" s="55">
        <v>6560.366666666669</v>
      </c>
      <c r="R19" s="56">
        <v>0.09013597497584146</v>
      </c>
    </row>
    <row r="20" spans="1:18" ht="12">
      <c r="A20" s="12"/>
      <c r="B20" s="12" t="s">
        <v>15</v>
      </c>
      <c r="C20" s="2">
        <v>48500</v>
      </c>
      <c r="D20" s="2">
        <v>61000</v>
      </c>
      <c r="E20" s="5">
        <v>-12500</v>
      </c>
      <c r="F20" s="7">
        <v>-0.20491803278688525</v>
      </c>
      <c r="G20" s="37"/>
      <c r="H20" s="39" t="s">
        <v>77</v>
      </c>
      <c r="I20" s="38">
        <v>92450</v>
      </c>
      <c r="J20" s="38">
        <v>83700</v>
      </c>
      <c r="K20" s="5">
        <v>8750</v>
      </c>
      <c r="L20" s="7">
        <f t="shared" si="0"/>
        <v>0.10454002389486261</v>
      </c>
      <c r="M20" s="37"/>
      <c r="N20" s="53" t="s">
        <v>11</v>
      </c>
      <c r="O20" s="54">
        <v>100934.09599999999</v>
      </c>
      <c r="P20" s="54">
        <v>94500</v>
      </c>
      <c r="Q20" s="55">
        <v>6434.09599999999</v>
      </c>
      <c r="R20" s="56">
        <v>0.06808567195767186</v>
      </c>
    </row>
    <row r="21" spans="1:18" ht="12">
      <c r="A21" s="12"/>
      <c r="B21" s="12" t="s">
        <v>16</v>
      </c>
      <c r="C21" s="2">
        <v>12569</v>
      </c>
      <c r="D21" s="2">
        <v>25000</v>
      </c>
      <c r="E21" s="5">
        <v>-12431</v>
      </c>
      <c r="F21" s="7">
        <v>-0.49724</v>
      </c>
      <c r="G21" s="37"/>
      <c r="H21" s="39" t="s">
        <v>19</v>
      </c>
      <c r="I21" s="2">
        <v>26400</v>
      </c>
      <c r="J21" s="2">
        <v>23916.90250696379</v>
      </c>
      <c r="K21" s="5">
        <v>2483.09749303621</v>
      </c>
      <c r="L21" s="7">
        <f t="shared" si="0"/>
        <v>0.10382186791593168</v>
      </c>
      <c r="M21" s="37"/>
      <c r="N21" s="53" t="s">
        <v>85</v>
      </c>
      <c r="O21" s="54">
        <v>16300</v>
      </c>
      <c r="P21" s="54">
        <v>10000</v>
      </c>
      <c r="Q21" s="55">
        <v>6300</v>
      </c>
      <c r="R21" s="56">
        <v>0.63</v>
      </c>
    </row>
    <row r="22" spans="1:18" ht="12">
      <c r="A22" s="12"/>
      <c r="B22" s="12" t="s">
        <v>17</v>
      </c>
      <c r="C22" s="2">
        <v>58296.609333333334</v>
      </c>
      <c r="D22" s="2">
        <v>62203.66272091986</v>
      </c>
      <c r="E22" s="5">
        <v>-3907.0533875865294</v>
      </c>
      <c r="F22" s="7">
        <v>-0.06281066446385541</v>
      </c>
      <c r="G22" s="37"/>
      <c r="H22" s="39" t="s">
        <v>78</v>
      </c>
      <c r="I22" s="2">
        <v>10900</v>
      </c>
      <c r="J22" s="2">
        <v>13650</v>
      </c>
      <c r="K22" s="5">
        <v>-2750</v>
      </c>
      <c r="L22" s="7">
        <f t="shared" si="0"/>
        <v>-0.20146520146520147</v>
      </c>
      <c r="M22" s="37"/>
      <c r="N22" s="53" t="s">
        <v>36</v>
      </c>
      <c r="O22" s="54">
        <v>57997.112</v>
      </c>
      <c r="P22" s="54">
        <v>52300</v>
      </c>
      <c r="Q22" s="55">
        <v>5697.112000000001</v>
      </c>
      <c r="R22" s="56">
        <v>0.10893139579349906</v>
      </c>
    </row>
    <row r="23" spans="1:18" ht="12">
      <c r="A23" s="12"/>
      <c r="B23" s="12" t="s">
        <v>89</v>
      </c>
      <c r="C23" s="2">
        <v>112630</v>
      </c>
      <c r="D23" s="2">
        <v>62204.83293368582</v>
      </c>
      <c r="E23" s="5">
        <v>50425.16706631418</v>
      </c>
      <c r="F23" s="7">
        <v>0.8106310183337444</v>
      </c>
      <c r="G23" s="37"/>
      <c r="H23" s="39" t="s">
        <v>91</v>
      </c>
      <c r="I23" s="2">
        <v>108150</v>
      </c>
      <c r="J23" s="2">
        <v>72398</v>
      </c>
      <c r="K23" s="2">
        <v>35752</v>
      </c>
      <c r="L23" s="7">
        <f t="shared" si="0"/>
        <v>0.4938257962927153</v>
      </c>
      <c r="M23" s="37"/>
      <c r="N23" s="53" t="s">
        <v>38</v>
      </c>
      <c r="O23" s="54">
        <v>17500</v>
      </c>
      <c r="P23" s="54">
        <v>12000</v>
      </c>
      <c r="Q23" s="55">
        <v>5500</v>
      </c>
      <c r="R23" s="56">
        <v>0.4583333333333333</v>
      </c>
    </row>
    <row r="24" spans="1:18" ht="12">
      <c r="A24" s="12"/>
      <c r="B24" s="12"/>
      <c r="C24" s="2"/>
      <c r="D24" s="2"/>
      <c r="E24" s="5"/>
      <c r="F24" s="7"/>
      <c r="G24" s="37"/>
      <c r="H24" s="39" t="s">
        <v>86</v>
      </c>
      <c r="I24" s="2">
        <v>79343.36666666667</v>
      </c>
      <c r="J24" s="2">
        <v>72783</v>
      </c>
      <c r="K24" s="5">
        <v>6560.366666666669</v>
      </c>
      <c r="L24" s="7">
        <f t="shared" si="0"/>
        <v>0.09013597497584146</v>
      </c>
      <c r="M24" s="37"/>
      <c r="N24" s="53" t="s">
        <v>32</v>
      </c>
      <c r="O24" s="54">
        <v>10000</v>
      </c>
      <c r="P24" s="54">
        <v>4500</v>
      </c>
      <c r="Q24" s="55">
        <v>5500</v>
      </c>
      <c r="R24" s="56">
        <v>1.2222222222222223</v>
      </c>
    </row>
    <row r="25" spans="1:18" ht="12">
      <c r="A25" s="11" t="s">
        <v>18</v>
      </c>
      <c r="B25" s="11"/>
      <c r="C25" s="5">
        <v>129750</v>
      </c>
      <c r="D25" s="5">
        <v>121266.90250696379</v>
      </c>
      <c r="E25" s="5">
        <v>8483.09749303621</v>
      </c>
      <c r="F25" s="7">
        <v>0.06995393893687575</v>
      </c>
      <c r="G25" s="37"/>
      <c r="H25" s="39" t="s">
        <v>80</v>
      </c>
      <c r="I25" s="2">
        <v>59740</v>
      </c>
      <c r="J25" s="2">
        <v>65420</v>
      </c>
      <c r="K25" s="5">
        <v>-5680</v>
      </c>
      <c r="L25" s="7">
        <f t="shared" si="0"/>
        <v>-0.08682360134515439</v>
      </c>
      <c r="M25" s="37"/>
      <c r="N25" s="53" t="s">
        <v>39</v>
      </c>
      <c r="O25" s="54">
        <v>18260</v>
      </c>
      <c r="P25" s="54">
        <v>14000</v>
      </c>
      <c r="Q25" s="55">
        <v>4260</v>
      </c>
      <c r="R25" s="56">
        <v>0.30428571428571427</v>
      </c>
    </row>
    <row r="26" spans="1:18" ht="12">
      <c r="A26" s="12"/>
      <c r="B26" s="12" t="s">
        <v>77</v>
      </c>
      <c r="C26" s="38">
        <v>92450</v>
      </c>
      <c r="D26" s="38">
        <v>83700</v>
      </c>
      <c r="E26" s="5">
        <v>8750</v>
      </c>
      <c r="F26" s="7">
        <v>0.10454002389486261</v>
      </c>
      <c r="G26" s="37"/>
      <c r="H26" s="39" t="s">
        <v>82</v>
      </c>
      <c r="I26" s="2">
        <v>38690</v>
      </c>
      <c r="J26" s="2">
        <v>35694</v>
      </c>
      <c r="K26" s="5">
        <v>2996</v>
      </c>
      <c r="L26" s="7">
        <f t="shared" si="0"/>
        <v>0.08393567546366336</v>
      </c>
      <c r="M26" s="37"/>
      <c r="N26" s="53" t="s">
        <v>33</v>
      </c>
      <c r="O26" s="54">
        <v>5800</v>
      </c>
      <c r="P26" s="54">
        <v>1700</v>
      </c>
      <c r="Q26" s="55">
        <v>4100</v>
      </c>
      <c r="R26" s="56">
        <v>2.411764705882353</v>
      </c>
    </row>
    <row r="27" spans="1:18" ht="12">
      <c r="A27" s="12"/>
      <c r="B27" s="12" t="s">
        <v>19</v>
      </c>
      <c r="C27" s="2">
        <v>26400</v>
      </c>
      <c r="D27" s="2">
        <v>23916.90250696379</v>
      </c>
      <c r="E27" s="5">
        <v>2483.09749303621</v>
      </c>
      <c r="F27" s="7">
        <v>0.10382186791593168</v>
      </c>
      <c r="G27" s="37"/>
      <c r="H27" s="39" t="s">
        <v>87</v>
      </c>
      <c r="I27" s="2">
        <v>41890</v>
      </c>
      <c r="J27" s="2">
        <v>31000</v>
      </c>
      <c r="K27" s="5">
        <v>10890</v>
      </c>
      <c r="L27" s="7">
        <f t="shared" si="0"/>
        <v>0.3512903225806452</v>
      </c>
      <c r="M27" s="37"/>
      <c r="N27" s="53" t="s">
        <v>46</v>
      </c>
      <c r="O27" s="54">
        <v>9650</v>
      </c>
      <c r="P27" s="54">
        <v>5800</v>
      </c>
      <c r="Q27" s="55">
        <v>3850</v>
      </c>
      <c r="R27" s="56">
        <v>0.6637931034482759</v>
      </c>
    </row>
    <row r="28" spans="1:18" ht="12">
      <c r="A28" s="12"/>
      <c r="B28" s="12" t="s">
        <v>78</v>
      </c>
      <c r="C28" s="2">
        <v>10900</v>
      </c>
      <c r="D28" s="2">
        <v>13650</v>
      </c>
      <c r="E28" s="5">
        <v>-2750</v>
      </c>
      <c r="F28" s="7">
        <v>-0.20146520146520147</v>
      </c>
      <c r="G28" s="37"/>
      <c r="H28" s="39" t="s">
        <v>81</v>
      </c>
      <c r="I28" s="2">
        <v>132951.50266666667</v>
      </c>
      <c r="J28" s="2">
        <v>129387</v>
      </c>
      <c r="K28" s="5">
        <v>3564.502666666667</v>
      </c>
      <c r="L28" s="7">
        <f t="shared" si="0"/>
        <v>0.027549156149123694</v>
      </c>
      <c r="M28" s="37"/>
      <c r="N28" s="53" t="s">
        <v>26</v>
      </c>
      <c r="O28" s="54">
        <v>51134.74266666667</v>
      </c>
      <c r="P28" s="54">
        <v>47500</v>
      </c>
      <c r="Q28" s="55">
        <v>3634.7426666666724</v>
      </c>
      <c r="R28" s="56">
        <v>0.07652089824561416</v>
      </c>
    </row>
    <row r="29" spans="1:18" ht="12">
      <c r="A29" s="12"/>
      <c r="B29" s="12"/>
      <c r="C29" s="2"/>
      <c r="D29" s="2"/>
      <c r="E29" s="5"/>
      <c r="F29" s="7"/>
      <c r="G29" s="37"/>
      <c r="H29" s="39" t="s">
        <v>21</v>
      </c>
      <c r="I29" s="2">
        <v>12340</v>
      </c>
      <c r="J29" s="2">
        <v>12000</v>
      </c>
      <c r="K29" s="5">
        <v>340</v>
      </c>
      <c r="L29" s="7">
        <f t="shared" si="0"/>
        <v>0.028333333333333332</v>
      </c>
      <c r="M29" s="37"/>
      <c r="N29" s="53" t="s">
        <v>81</v>
      </c>
      <c r="O29" s="54">
        <v>132951.50266666667</v>
      </c>
      <c r="P29" s="54">
        <v>129387</v>
      </c>
      <c r="Q29" s="55">
        <v>3564.502666666667</v>
      </c>
      <c r="R29" s="56">
        <v>0.027549156149123694</v>
      </c>
    </row>
    <row r="30" spans="1:18" ht="12">
      <c r="A30" s="11" t="s">
        <v>20</v>
      </c>
      <c r="B30" s="11"/>
      <c r="C30" s="5">
        <v>486702.0173333333</v>
      </c>
      <c r="D30" s="5">
        <v>431291</v>
      </c>
      <c r="E30" s="5">
        <v>55411.01733333334</v>
      </c>
      <c r="F30" s="7">
        <v>0.1284771009210332</v>
      </c>
      <c r="G30" s="37"/>
      <c r="H30" s="39" t="s">
        <v>22</v>
      </c>
      <c r="I30" s="2">
        <v>11037.148000000003</v>
      </c>
      <c r="J30" s="2">
        <v>8809</v>
      </c>
      <c r="K30" s="5">
        <v>2228.148000000003</v>
      </c>
      <c r="L30" s="7">
        <f t="shared" si="0"/>
        <v>0.2529399477806792</v>
      </c>
      <c r="M30" s="37"/>
      <c r="N30" s="53" t="s">
        <v>82</v>
      </c>
      <c r="O30" s="54">
        <v>38690</v>
      </c>
      <c r="P30" s="54">
        <v>35694</v>
      </c>
      <c r="Q30" s="55">
        <v>2996</v>
      </c>
      <c r="R30" s="56">
        <v>0.08393567546366336</v>
      </c>
    </row>
    <row r="31" spans="1:18" ht="12">
      <c r="A31" s="12"/>
      <c r="B31" s="12" t="s">
        <v>79</v>
      </c>
      <c r="C31" s="2">
        <v>108150</v>
      </c>
      <c r="D31" s="2">
        <v>72398</v>
      </c>
      <c r="E31" s="2">
        <v>35752</v>
      </c>
      <c r="F31" s="7">
        <v>0.4938257962927153</v>
      </c>
      <c r="G31" s="37"/>
      <c r="H31" s="39" t="s">
        <v>23</v>
      </c>
      <c r="I31" s="2">
        <v>2560</v>
      </c>
      <c r="J31" s="2">
        <v>3800</v>
      </c>
      <c r="K31" s="5">
        <v>-1240</v>
      </c>
      <c r="L31" s="7">
        <f t="shared" si="0"/>
        <v>-0.3263157894736842</v>
      </c>
      <c r="M31" s="37"/>
      <c r="N31" s="53" t="s">
        <v>42</v>
      </c>
      <c r="O31" s="54">
        <v>12697.345333333333</v>
      </c>
      <c r="P31" s="54">
        <v>10169.911764705881</v>
      </c>
      <c r="Q31" s="55">
        <v>2527.4335686274517</v>
      </c>
      <c r="R31" s="56">
        <v>0.24852069782933325</v>
      </c>
    </row>
    <row r="32" spans="1:18" ht="12">
      <c r="A32" s="12"/>
      <c r="B32" s="12" t="s">
        <v>86</v>
      </c>
      <c r="C32" s="2">
        <v>79343.36666666667</v>
      </c>
      <c r="D32" s="2">
        <v>72783</v>
      </c>
      <c r="E32" s="5">
        <v>6560.366666666669</v>
      </c>
      <c r="F32" s="7">
        <v>0.09013597497584146</v>
      </c>
      <c r="G32" s="37"/>
      <c r="H32" s="39" t="s">
        <v>83</v>
      </c>
      <c r="I32" s="2">
        <v>182202.37466666667</v>
      </c>
      <c r="J32" s="2">
        <v>195700</v>
      </c>
      <c r="K32" s="5">
        <v>-13497.62533333333</v>
      </c>
      <c r="L32" s="7">
        <f t="shared" si="0"/>
        <v>-0.06897100323624594</v>
      </c>
      <c r="M32" s="37"/>
      <c r="N32" s="53" t="s">
        <v>19</v>
      </c>
      <c r="O32" s="54">
        <v>26400</v>
      </c>
      <c r="P32" s="54">
        <v>23916.90250696379</v>
      </c>
      <c r="Q32" s="55">
        <v>2483.09749303621</v>
      </c>
      <c r="R32" s="56">
        <v>0.10382186791593168</v>
      </c>
    </row>
    <row r="33" spans="1:18" ht="12">
      <c r="A33" s="12"/>
      <c r="B33" s="12" t="s">
        <v>80</v>
      </c>
      <c r="C33" s="2">
        <v>59740</v>
      </c>
      <c r="D33" s="2">
        <v>65420</v>
      </c>
      <c r="E33" s="5">
        <v>-5680</v>
      </c>
      <c r="F33" s="7">
        <v>-0.08682360134515439</v>
      </c>
      <c r="G33" s="37"/>
      <c r="H33" s="39" t="s">
        <v>84</v>
      </c>
      <c r="I33" s="2">
        <v>20300</v>
      </c>
      <c r="J33" s="2">
        <v>18600</v>
      </c>
      <c r="K33" s="5">
        <v>1700</v>
      </c>
      <c r="L33" s="7">
        <f t="shared" si="0"/>
        <v>0.0913978494623656</v>
      </c>
      <c r="M33" s="37"/>
      <c r="N33" s="53" t="s">
        <v>13</v>
      </c>
      <c r="O33" s="54">
        <v>17586</v>
      </c>
      <c r="P33" s="54">
        <v>15300</v>
      </c>
      <c r="Q33" s="55">
        <v>2286</v>
      </c>
      <c r="R33" s="56">
        <v>0.14941176470588236</v>
      </c>
    </row>
    <row r="34" spans="1:18" ht="12">
      <c r="A34" s="12"/>
      <c r="B34" s="12" t="s">
        <v>82</v>
      </c>
      <c r="C34" s="2">
        <v>38690</v>
      </c>
      <c r="D34" s="2">
        <v>35694</v>
      </c>
      <c r="E34" s="5">
        <v>2996</v>
      </c>
      <c r="F34" s="7">
        <v>0.08393567546366336</v>
      </c>
      <c r="G34" s="37"/>
      <c r="H34" s="39" t="s">
        <v>25</v>
      </c>
      <c r="I34" s="2">
        <v>106929.54666666669</v>
      </c>
      <c r="J34" s="2">
        <v>53500</v>
      </c>
      <c r="K34" s="5">
        <v>53429.54666666669</v>
      </c>
      <c r="L34" s="7">
        <f t="shared" si="0"/>
        <v>0.9986831152647979</v>
      </c>
      <c r="M34" s="37"/>
      <c r="N34" s="53" t="s">
        <v>28</v>
      </c>
      <c r="O34" s="54">
        <v>5917.774666666666</v>
      </c>
      <c r="P34" s="54">
        <v>3665.881966525738</v>
      </c>
      <c r="Q34" s="55">
        <v>2251.8927001409284</v>
      </c>
      <c r="R34" s="56">
        <v>0.6142840169715317</v>
      </c>
    </row>
    <row r="35" spans="1:18" ht="12">
      <c r="A35" s="12"/>
      <c r="B35" s="12" t="s">
        <v>87</v>
      </c>
      <c r="C35" s="2">
        <v>41890</v>
      </c>
      <c r="D35" s="2">
        <v>31000</v>
      </c>
      <c r="E35" s="5">
        <v>10890</v>
      </c>
      <c r="F35" s="7">
        <v>0.3512903225806452</v>
      </c>
      <c r="G35" s="37"/>
      <c r="H35" s="39" t="s">
        <v>26</v>
      </c>
      <c r="I35" s="2">
        <v>51134.74266666667</v>
      </c>
      <c r="J35" s="2">
        <v>47500</v>
      </c>
      <c r="K35" s="5">
        <v>3634.7426666666724</v>
      </c>
      <c r="L35" s="7">
        <f t="shared" si="0"/>
        <v>0.07652089824561416</v>
      </c>
      <c r="M35" s="37"/>
      <c r="N35" s="53" t="s">
        <v>22</v>
      </c>
      <c r="O35" s="54">
        <v>11037.148000000003</v>
      </c>
      <c r="P35" s="54">
        <v>8809</v>
      </c>
      <c r="Q35" s="55">
        <v>2228.148000000003</v>
      </c>
      <c r="R35" s="56">
        <v>0.2529399477806792</v>
      </c>
    </row>
    <row r="36" spans="1:18" ht="12">
      <c r="A36" s="12"/>
      <c r="B36" s="12" t="s">
        <v>81</v>
      </c>
      <c r="C36" s="2">
        <v>132951.50266666667</v>
      </c>
      <c r="D36" s="2">
        <v>129387</v>
      </c>
      <c r="E36" s="5">
        <v>3564.502666666667</v>
      </c>
      <c r="F36" s="7">
        <v>0.027549156149123694</v>
      </c>
      <c r="G36" s="37"/>
      <c r="H36" s="39" t="s">
        <v>55</v>
      </c>
      <c r="I36" s="2">
        <v>34500</v>
      </c>
      <c r="J36" s="2">
        <v>39000</v>
      </c>
      <c r="K36" s="5">
        <v>-4500</v>
      </c>
      <c r="L36" s="7">
        <f t="shared" si="0"/>
        <v>-0.11538461538461539</v>
      </c>
      <c r="M36" s="37"/>
      <c r="N36" s="53" t="s">
        <v>84</v>
      </c>
      <c r="O36" s="54">
        <v>20300</v>
      </c>
      <c r="P36" s="54">
        <v>18600</v>
      </c>
      <c r="Q36" s="55">
        <v>1700</v>
      </c>
      <c r="R36" s="56">
        <v>0.0913978494623656</v>
      </c>
    </row>
    <row r="37" spans="1:18" ht="12">
      <c r="A37" s="12"/>
      <c r="B37" s="12" t="s">
        <v>21</v>
      </c>
      <c r="C37" s="2">
        <v>12340</v>
      </c>
      <c r="D37" s="2">
        <v>12000</v>
      </c>
      <c r="E37" s="5">
        <v>340</v>
      </c>
      <c r="F37" s="7">
        <v>0.028333333333333332</v>
      </c>
      <c r="G37" s="37"/>
      <c r="H37" s="39" t="s">
        <v>28</v>
      </c>
      <c r="I37" s="2">
        <v>5917.774666666666</v>
      </c>
      <c r="J37" s="2">
        <v>3665.881966525738</v>
      </c>
      <c r="K37" s="5">
        <v>2251.8927001409284</v>
      </c>
      <c r="L37" s="7">
        <f t="shared" si="0"/>
        <v>0.6142840169715317</v>
      </c>
      <c r="M37" s="37"/>
      <c r="N37" s="53" t="s">
        <v>30</v>
      </c>
      <c r="O37" s="54">
        <v>2500</v>
      </c>
      <c r="P37" s="54">
        <v>1800</v>
      </c>
      <c r="Q37" s="55">
        <v>700</v>
      </c>
      <c r="R37" s="56">
        <v>0.3888888888888889</v>
      </c>
    </row>
    <row r="38" spans="1:18" ht="12">
      <c r="A38" s="12"/>
      <c r="B38" s="12" t="s">
        <v>22</v>
      </c>
      <c r="C38" s="2">
        <v>11037.148000000003</v>
      </c>
      <c r="D38" s="2">
        <v>8809</v>
      </c>
      <c r="E38" s="5">
        <v>2228.148000000003</v>
      </c>
      <c r="F38" s="7">
        <v>0.2529399477806792</v>
      </c>
      <c r="G38" s="37"/>
      <c r="H38" s="39" t="s">
        <v>29</v>
      </c>
      <c r="I38" s="2">
        <v>27810</v>
      </c>
      <c r="J38" s="2">
        <v>21000</v>
      </c>
      <c r="K38" s="5">
        <v>6810</v>
      </c>
      <c r="L38" s="7">
        <f t="shared" si="0"/>
        <v>0.3242857142857143</v>
      </c>
      <c r="M38" s="37"/>
      <c r="N38" s="53" t="s">
        <v>21</v>
      </c>
      <c r="O38" s="54">
        <v>12340</v>
      </c>
      <c r="P38" s="54">
        <v>12000</v>
      </c>
      <c r="Q38" s="55">
        <v>340</v>
      </c>
      <c r="R38" s="56">
        <v>0.028333333333333332</v>
      </c>
    </row>
    <row r="39" spans="1:18" ht="12">
      <c r="A39" s="12"/>
      <c r="B39" s="12" t="s">
        <v>23</v>
      </c>
      <c r="C39" s="2">
        <v>2560</v>
      </c>
      <c r="D39" s="2">
        <v>3800</v>
      </c>
      <c r="E39" s="5">
        <v>-1240</v>
      </c>
      <c r="F39" s="7">
        <v>-0.3263157894736842</v>
      </c>
      <c r="G39" s="37"/>
      <c r="H39" s="39" t="s">
        <v>30</v>
      </c>
      <c r="I39" s="2">
        <v>2500</v>
      </c>
      <c r="J39" s="2">
        <v>1800</v>
      </c>
      <c r="K39" s="5">
        <v>700</v>
      </c>
      <c r="L39" s="7">
        <f t="shared" si="0"/>
        <v>0.3888888888888889</v>
      </c>
      <c r="M39" s="37"/>
      <c r="N39" s="39" t="s">
        <v>23</v>
      </c>
      <c r="O39" s="2">
        <v>2560</v>
      </c>
      <c r="P39" s="2">
        <v>3800</v>
      </c>
      <c r="Q39" s="43">
        <v>-1240</v>
      </c>
      <c r="R39" s="7">
        <v>-0.3263157894736842</v>
      </c>
    </row>
    <row r="40" spans="1:18" ht="12">
      <c r="A40" s="12"/>
      <c r="B40" s="12"/>
      <c r="C40" s="2"/>
      <c r="D40" s="2"/>
      <c r="E40" s="5"/>
      <c r="F40" s="7"/>
      <c r="G40" s="37"/>
      <c r="H40" s="39" t="s">
        <v>85</v>
      </c>
      <c r="I40" s="2">
        <v>16300</v>
      </c>
      <c r="J40" s="2">
        <v>10000</v>
      </c>
      <c r="K40" s="5">
        <v>6300</v>
      </c>
      <c r="L40" s="7">
        <f t="shared" si="0"/>
        <v>0.63</v>
      </c>
      <c r="M40" s="37"/>
      <c r="N40" s="39" t="s">
        <v>41</v>
      </c>
      <c r="O40" s="2">
        <v>7251.6</v>
      </c>
      <c r="P40" s="2">
        <v>9135.35294117647</v>
      </c>
      <c r="Q40" s="43">
        <v>-1883.75294117647</v>
      </c>
      <c r="R40" s="7">
        <v>-0.20620472501786846</v>
      </c>
    </row>
    <row r="41" spans="1:18" ht="12">
      <c r="A41" s="11" t="s">
        <v>24</v>
      </c>
      <c r="B41" s="11"/>
      <c r="C41" s="5">
        <v>360566.66400000005</v>
      </c>
      <c r="D41" s="5">
        <v>315300</v>
      </c>
      <c r="E41" s="5">
        <v>45266.66400000003</v>
      </c>
      <c r="F41" s="7">
        <v>0.14356696479543302</v>
      </c>
      <c r="G41" s="37"/>
      <c r="H41" s="39" t="s">
        <v>32</v>
      </c>
      <c r="I41" s="2">
        <v>10000</v>
      </c>
      <c r="J41" s="2">
        <v>4500</v>
      </c>
      <c r="K41" s="5">
        <v>5500</v>
      </c>
      <c r="L41" s="7">
        <f t="shared" si="0"/>
        <v>1.2222222222222223</v>
      </c>
      <c r="M41" s="37"/>
      <c r="N41" s="39" t="s">
        <v>78</v>
      </c>
      <c r="O41" s="2">
        <v>10900</v>
      </c>
      <c r="P41" s="2">
        <v>13650</v>
      </c>
      <c r="Q41" s="43">
        <v>-2750</v>
      </c>
      <c r="R41" s="7">
        <v>-0.20146520146520147</v>
      </c>
    </row>
    <row r="42" spans="1:18" ht="12">
      <c r="A42" s="12"/>
      <c r="B42" s="12" t="s">
        <v>83</v>
      </c>
      <c r="C42" s="2">
        <v>182202.37466666667</v>
      </c>
      <c r="D42" s="2">
        <v>195700</v>
      </c>
      <c r="E42" s="5">
        <v>-13497.62533333333</v>
      </c>
      <c r="F42" s="7">
        <v>-0.06897100323624594</v>
      </c>
      <c r="G42" s="37"/>
      <c r="H42" s="39" t="s">
        <v>33</v>
      </c>
      <c r="I42" s="2">
        <v>5800</v>
      </c>
      <c r="J42" s="2">
        <v>1700</v>
      </c>
      <c r="K42" s="5">
        <v>4100</v>
      </c>
      <c r="L42" s="7">
        <f t="shared" si="0"/>
        <v>2.411764705882353</v>
      </c>
      <c r="M42" s="37"/>
      <c r="N42" s="39" t="s">
        <v>10</v>
      </c>
      <c r="O42" s="2">
        <v>45000</v>
      </c>
      <c r="P42" s="2">
        <v>48000</v>
      </c>
      <c r="Q42" s="43">
        <v>-3000</v>
      </c>
      <c r="R42" s="7">
        <v>-0.0625</v>
      </c>
    </row>
    <row r="43" spans="1:18" ht="12">
      <c r="A43" s="12"/>
      <c r="B43" s="12" t="s">
        <v>84</v>
      </c>
      <c r="C43" s="2">
        <v>20300</v>
      </c>
      <c r="D43" s="2">
        <v>18600</v>
      </c>
      <c r="E43" s="5">
        <v>1700</v>
      </c>
      <c r="F43" s="7">
        <v>0.0913978494623656</v>
      </c>
      <c r="G43" s="37"/>
      <c r="H43" s="39" t="s">
        <v>34</v>
      </c>
      <c r="I43" s="2">
        <v>72350</v>
      </c>
      <c r="J43" s="2">
        <v>58600</v>
      </c>
      <c r="K43" s="5">
        <v>13750</v>
      </c>
      <c r="L43" s="7">
        <f t="shared" si="0"/>
        <v>0.23464163822525597</v>
      </c>
      <c r="M43" s="37"/>
      <c r="N43" s="39" t="s">
        <v>40</v>
      </c>
      <c r="O43" s="2">
        <v>10790</v>
      </c>
      <c r="P43" s="2">
        <v>14500</v>
      </c>
      <c r="Q43" s="43">
        <v>-3710</v>
      </c>
      <c r="R43" s="7">
        <v>-0.2558620689655172</v>
      </c>
    </row>
    <row r="44" spans="1:18" ht="12">
      <c r="A44" s="12"/>
      <c r="B44" s="12" t="s">
        <v>25</v>
      </c>
      <c r="C44" s="2">
        <v>106929.54666666669</v>
      </c>
      <c r="D44" s="2">
        <v>53500</v>
      </c>
      <c r="E44" s="5">
        <v>53429.54666666669</v>
      </c>
      <c r="F44" s="7">
        <v>0.9986831152647979</v>
      </c>
      <c r="G44" s="37"/>
      <c r="H44" s="39" t="s">
        <v>35</v>
      </c>
      <c r="I44" s="2">
        <v>1500</v>
      </c>
      <c r="J44" s="2">
        <v>18696.96</v>
      </c>
      <c r="K44" s="5">
        <v>-17196.96</v>
      </c>
      <c r="L44" s="7">
        <f t="shared" si="0"/>
        <v>-0.9197730540151982</v>
      </c>
      <c r="M44" s="37"/>
      <c r="N44" s="39" t="s">
        <v>17</v>
      </c>
      <c r="O44" s="2">
        <v>58296.609333333334</v>
      </c>
      <c r="P44" s="2">
        <v>62203.66272091986</v>
      </c>
      <c r="Q44" s="43">
        <v>-3907.0533875865294</v>
      </c>
      <c r="R44" s="7">
        <v>-0.06281066446385541</v>
      </c>
    </row>
    <row r="45" spans="1:18" ht="12">
      <c r="A45" s="12"/>
      <c r="B45" s="12" t="s">
        <v>26</v>
      </c>
      <c r="C45" s="2">
        <v>51134.74266666667</v>
      </c>
      <c r="D45" s="2">
        <v>47500</v>
      </c>
      <c r="E45" s="5">
        <v>3634.7426666666724</v>
      </c>
      <c r="F45" s="7">
        <v>0.07652089824561416</v>
      </c>
      <c r="G45" s="37"/>
      <c r="H45" s="39" t="s">
        <v>36</v>
      </c>
      <c r="I45" s="2">
        <v>57997.112</v>
      </c>
      <c r="J45" s="2">
        <v>52300</v>
      </c>
      <c r="K45" s="5">
        <v>5697.112000000001</v>
      </c>
      <c r="L45" s="7">
        <f t="shared" si="0"/>
        <v>0.10893139579349906</v>
      </c>
      <c r="M45" s="37"/>
      <c r="N45" s="39" t="s">
        <v>37</v>
      </c>
      <c r="O45" s="2">
        <v>44209.48666666667</v>
      </c>
      <c r="P45" s="2">
        <v>48700.588235294126</v>
      </c>
      <c r="Q45" s="43">
        <v>-4491.101568627455</v>
      </c>
      <c r="R45" s="7">
        <v>-0.09221863084956906</v>
      </c>
    </row>
    <row r="46" spans="1:18" ht="12">
      <c r="A46" s="12"/>
      <c r="B46" s="12"/>
      <c r="C46" s="2"/>
      <c r="D46" s="2"/>
      <c r="E46" s="5"/>
      <c r="F46" s="7"/>
      <c r="G46" s="37"/>
      <c r="H46" s="39" t="s">
        <v>37</v>
      </c>
      <c r="I46" s="2">
        <v>44209.48666666667</v>
      </c>
      <c r="J46" s="2">
        <v>48700.588235294126</v>
      </c>
      <c r="K46" s="5">
        <v>-4491.101568627455</v>
      </c>
      <c r="L46" s="7">
        <f t="shared" si="0"/>
        <v>-0.09221863084956906</v>
      </c>
      <c r="M46" s="37"/>
      <c r="N46" s="39" t="s">
        <v>55</v>
      </c>
      <c r="O46" s="2">
        <v>34500</v>
      </c>
      <c r="P46" s="2">
        <v>39000</v>
      </c>
      <c r="Q46" s="43">
        <v>-4500</v>
      </c>
      <c r="R46" s="7">
        <v>-0.11538461538461539</v>
      </c>
    </row>
    <row r="47" spans="1:18" ht="12">
      <c r="A47" s="11" t="s">
        <v>27</v>
      </c>
      <c r="B47" s="11"/>
      <c r="C47" s="5">
        <v>70727.77466666666</v>
      </c>
      <c r="D47" s="5">
        <v>65465.88196652574</v>
      </c>
      <c r="E47" s="5">
        <v>5261.892700140928</v>
      </c>
      <c r="F47" s="7">
        <v>0.0803761064859931</v>
      </c>
      <c r="G47" s="37"/>
      <c r="H47" s="39" t="s">
        <v>38</v>
      </c>
      <c r="I47" s="2">
        <v>17500</v>
      </c>
      <c r="J47" s="2">
        <v>12000</v>
      </c>
      <c r="K47" s="5">
        <v>5500</v>
      </c>
      <c r="L47" s="7">
        <f t="shared" si="0"/>
        <v>0.4583333333333333</v>
      </c>
      <c r="M47" s="37"/>
      <c r="N47" s="39" t="s">
        <v>80</v>
      </c>
      <c r="O47" s="2">
        <v>59740</v>
      </c>
      <c r="P47" s="2">
        <v>65420</v>
      </c>
      <c r="Q47" s="43">
        <v>-5680</v>
      </c>
      <c r="R47" s="7">
        <v>-0.08682360134515439</v>
      </c>
    </row>
    <row r="48" spans="1:18" ht="12">
      <c r="A48" s="12"/>
      <c r="B48" s="12" t="s">
        <v>55</v>
      </c>
      <c r="C48" s="2">
        <v>34500</v>
      </c>
      <c r="D48" s="2">
        <v>39000</v>
      </c>
      <c r="E48" s="5">
        <v>-4500</v>
      </c>
      <c r="F48" s="7">
        <v>-0.11538461538461539</v>
      </c>
      <c r="G48" s="37"/>
      <c r="H48" s="39" t="s">
        <v>39</v>
      </c>
      <c r="I48" s="2">
        <v>18260</v>
      </c>
      <c r="J48" s="2">
        <v>14000</v>
      </c>
      <c r="K48" s="5">
        <v>4260</v>
      </c>
      <c r="L48" s="7">
        <f t="shared" si="0"/>
        <v>0.30428571428571427</v>
      </c>
      <c r="M48" s="37"/>
      <c r="N48" s="39" t="s">
        <v>16</v>
      </c>
      <c r="O48" s="2">
        <v>12569</v>
      </c>
      <c r="P48" s="2">
        <v>25000</v>
      </c>
      <c r="Q48" s="43">
        <v>-12431</v>
      </c>
      <c r="R48" s="7">
        <v>-0.49724</v>
      </c>
    </row>
    <row r="49" spans="1:18" ht="12">
      <c r="A49" s="12"/>
      <c r="B49" s="12" t="s">
        <v>28</v>
      </c>
      <c r="C49" s="2">
        <v>5917.774666666666</v>
      </c>
      <c r="D49" s="2">
        <v>3665.881966525738</v>
      </c>
      <c r="E49" s="5">
        <v>2251.8927001409284</v>
      </c>
      <c r="F49" s="7">
        <v>0.6142840169715317</v>
      </c>
      <c r="G49" s="37"/>
      <c r="H49" s="39" t="s">
        <v>40</v>
      </c>
      <c r="I49" s="2">
        <v>10790</v>
      </c>
      <c r="J49" s="2">
        <v>14500</v>
      </c>
      <c r="K49" s="5">
        <v>-3710</v>
      </c>
      <c r="L49" s="7">
        <f t="shared" si="0"/>
        <v>-0.2558620689655172</v>
      </c>
      <c r="M49" s="37"/>
      <c r="N49" s="39" t="s">
        <v>15</v>
      </c>
      <c r="O49" s="2">
        <v>48500</v>
      </c>
      <c r="P49" s="2">
        <v>61000</v>
      </c>
      <c r="Q49" s="43">
        <v>-12500</v>
      </c>
      <c r="R49" s="7">
        <v>-0.20491803278688525</v>
      </c>
    </row>
    <row r="50" spans="1:18" ht="12">
      <c r="A50" s="12"/>
      <c r="B50" s="12" t="s">
        <v>29</v>
      </c>
      <c r="C50" s="2">
        <v>27810</v>
      </c>
      <c r="D50" s="2">
        <v>21000</v>
      </c>
      <c r="E50" s="5">
        <v>6810</v>
      </c>
      <c r="F50" s="7">
        <v>0.3242857142857143</v>
      </c>
      <c r="G50" s="37"/>
      <c r="H50" s="39" t="s">
        <v>41</v>
      </c>
      <c r="I50" s="2">
        <v>7251.6</v>
      </c>
      <c r="J50" s="2">
        <v>9135.35294117647</v>
      </c>
      <c r="K50" s="5">
        <v>-1883.75294117647</v>
      </c>
      <c r="L50" s="7">
        <f t="shared" si="0"/>
        <v>-0.20620472501786846</v>
      </c>
      <c r="M50" s="37"/>
      <c r="N50" s="39" t="s">
        <v>83</v>
      </c>
      <c r="O50" s="2">
        <v>182202.37466666667</v>
      </c>
      <c r="P50" s="2">
        <v>195700</v>
      </c>
      <c r="Q50" s="43">
        <v>-13497.62533333333</v>
      </c>
      <c r="R50" s="7">
        <v>-0.06897100323624594</v>
      </c>
    </row>
    <row r="51" spans="1:18" ht="12">
      <c r="A51" s="12"/>
      <c r="B51" s="12" t="s">
        <v>30</v>
      </c>
      <c r="C51" s="2">
        <v>2500</v>
      </c>
      <c r="D51" s="2">
        <v>1800</v>
      </c>
      <c r="E51" s="5">
        <v>700</v>
      </c>
      <c r="F51" s="7">
        <v>0.3888888888888889</v>
      </c>
      <c r="G51" s="37"/>
      <c r="H51" s="39" t="s">
        <v>42</v>
      </c>
      <c r="I51" s="2">
        <v>12697.345333333333</v>
      </c>
      <c r="J51" s="2">
        <v>10169.911764705881</v>
      </c>
      <c r="K51" s="5">
        <v>2527.4335686274517</v>
      </c>
      <c r="L51" s="7">
        <f t="shared" si="0"/>
        <v>0.24852069782933325</v>
      </c>
      <c r="M51" s="37"/>
      <c r="N51" s="39" t="s">
        <v>35</v>
      </c>
      <c r="O51" s="2">
        <v>1500</v>
      </c>
      <c r="P51" s="2">
        <v>18696.96</v>
      </c>
      <c r="Q51" s="43">
        <v>-17196.96</v>
      </c>
      <c r="R51" s="7">
        <v>-0.9197730540151982</v>
      </c>
    </row>
    <row r="52" spans="1:18" ht="12">
      <c r="A52" s="12"/>
      <c r="B52" s="12"/>
      <c r="C52" s="2"/>
      <c r="D52" s="2"/>
      <c r="E52" s="5"/>
      <c r="F52" s="7"/>
      <c r="G52" s="37"/>
      <c r="H52" s="39" t="s">
        <v>90</v>
      </c>
      <c r="I52" s="2">
        <v>24630</v>
      </c>
      <c r="J52" s="2">
        <v>6800</v>
      </c>
      <c r="K52" s="5">
        <v>17830</v>
      </c>
      <c r="L52" s="7">
        <f t="shared" si="0"/>
        <v>2.6220588235294118</v>
      </c>
      <c r="M52" s="37"/>
      <c r="N52" s="39" t="s">
        <v>12</v>
      </c>
      <c r="O52" s="2">
        <v>28300</v>
      </c>
      <c r="P52" s="2">
        <v>50000</v>
      </c>
      <c r="Q52" s="43">
        <v>-21700</v>
      </c>
      <c r="R52" s="7">
        <v>-0.434</v>
      </c>
    </row>
    <row r="53" spans="1:18" ht="12">
      <c r="A53" s="11" t="s">
        <v>31</v>
      </c>
      <c r="B53" s="11"/>
      <c r="C53" s="5">
        <v>299285.544</v>
      </c>
      <c r="D53" s="5">
        <v>261102.81294117647</v>
      </c>
      <c r="E53" s="5">
        <v>38182.73105882353</v>
      </c>
      <c r="F53" s="7">
        <v>0.14623638339517112</v>
      </c>
      <c r="G53" s="37"/>
      <c r="I53" s="5">
        <f>SUM(I7:I52)</f>
        <v>2495052.7053333335</v>
      </c>
      <c r="J53" s="5">
        <f>SUM(J7:J52)</f>
        <v>2216835.0930692717</v>
      </c>
      <c r="K53" s="5">
        <f>SUM(K7:K52)</f>
        <v>278217.6122640617</v>
      </c>
      <c r="L53" s="7">
        <f t="shared" si="0"/>
        <v>0.12550216889559496</v>
      </c>
      <c r="M53" s="37"/>
      <c r="O53" s="5">
        <f>SUM(O7:O52)</f>
        <v>2495052.7053333335</v>
      </c>
      <c r="P53" s="5">
        <f>SUM(P7:P52)</f>
        <v>2216835.093069271</v>
      </c>
      <c r="Q53" s="5">
        <f>SUM(Q7:Q52)</f>
        <v>278217.6122640617</v>
      </c>
      <c r="R53" s="7"/>
    </row>
    <row r="54" spans="1:18" ht="12">
      <c r="A54" s="12"/>
      <c r="B54" s="12" t="s">
        <v>85</v>
      </c>
      <c r="C54" s="2">
        <v>16300</v>
      </c>
      <c r="D54" s="2">
        <v>10000</v>
      </c>
      <c r="E54" s="5">
        <v>6300</v>
      </c>
      <c r="F54" s="7">
        <v>0.63</v>
      </c>
      <c r="G54" s="37"/>
      <c r="I54" s="2"/>
      <c r="J54" s="2"/>
      <c r="K54" s="5"/>
      <c r="L54" s="7"/>
      <c r="M54" s="37"/>
      <c r="O54" s="2"/>
      <c r="P54" s="2"/>
      <c r="Q54" s="5"/>
      <c r="R54" s="7"/>
    </row>
    <row r="55" spans="1:13" ht="12">
      <c r="A55" s="12"/>
      <c r="B55" s="12" t="s">
        <v>32</v>
      </c>
      <c r="C55" s="2">
        <v>10000</v>
      </c>
      <c r="D55" s="2">
        <v>4500</v>
      </c>
      <c r="E55" s="5">
        <v>5500</v>
      </c>
      <c r="F55" s="7">
        <v>1.2222222222222223</v>
      </c>
      <c r="G55" s="37"/>
      <c r="I55" s="5"/>
      <c r="J55" s="5"/>
      <c r="K55" s="5"/>
      <c r="L55" s="7"/>
      <c r="M55" s="37"/>
    </row>
    <row r="56" spans="1:13" ht="12">
      <c r="A56" s="12"/>
      <c r="B56" s="12" t="s">
        <v>33</v>
      </c>
      <c r="C56" s="2">
        <v>5800</v>
      </c>
      <c r="D56" s="2">
        <v>1700</v>
      </c>
      <c r="E56" s="5">
        <v>4100</v>
      </c>
      <c r="F56" s="7">
        <v>2.411764705882353</v>
      </c>
      <c r="G56" s="37"/>
      <c r="I56" s="5"/>
      <c r="J56" s="5"/>
      <c r="K56" s="5"/>
      <c r="M56" s="37"/>
    </row>
    <row r="57" spans="1:13" ht="12">
      <c r="A57" s="12"/>
      <c r="B57" s="12" t="s">
        <v>34</v>
      </c>
      <c r="C57" s="2">
        <v>72350</v>
      </c>
      <c r="D57" s="2">
        <v>58600</v>
      </c>
      <c r="E57" s="5">
        <v>13750</v>
      </c>
      <c r="F57" s="7">
        <v>0.23464163822525597</v>
      </c>
      <c r="G57" s="37"/>
      <c r="M57" s="37"/>
    </row>
    <row r="58" spans="1:13" ht="12">
      <c r="A58" s="12"/>
      <c r="B58" s="12" t="s">
        <v>35</v>
      </c>
      <c r="C58" s="2">
        <v>1500</v>
      </c>
      <c r="D58" s="2">
        <v>18696.96</v>
      </c>
      <c r="E58" s="5">
        <v>-17196.96</v>
      </c>
      <c r="F58" s="7">
        <v>-0.9197730540151982</v>
      </c>
      <c r="G58" s="37"/>
      <c r="M58" s="37"/>
    </row>
    <row r="59" spans="1:13" ht="12">
      <c r="A59" s="12"/>
      <c r="B59" s="12" t="s">
        <v>36</v>
      </c>
      <c r="C59" s="2">
        <v>57997.112</v>
      </c>
      <c r="D59" s="2">
        <v>52300</v>
      </c>
      <c r="E59" s="5">
        <v>5697.112000000001</v>
      </c>
      <c r="F59" s="7">
        <v>0.10893139579349906</v>
      </c>
      <c r="G59" s="37"/>
      <c r="M59" s="37"/>
    </row>
    <row r="60" spans="1:13" ht="12">
      <c r="A60" s="12"/>
      <c r="B60" s="12" t="s">
        <v>37</v>
      </c>
      <c r="C60" s="2">
        <v>44209.48666666667</v>
      </c>
      <c r="D60" s="2">
        <v>48700.588235294126</v>
      </c>
      <c r="E60" s="5">
        <v>-4491.101568627455</v>
      </c>
      <c r="F60" s="7">
        <v>-0.09221863084956906</v>
      </c>
      <c r="G60" s="37"/>
      <c r="M60" s="37"/>
    </row>
    <row r="61" spans="1:13" ht="12">
      <c r="A61" s="12"/>
      <c r="B61" s="12" t="s">
        <v>38</v>
      </c>
      <c r="C61" s="2">
        <v>17500</v>
      </c>
      <c r="D61" s="2">
        <v>12000</v>
      </c>
      <c r="E61" s="5">
        <v>5500</v>
      </c>
      <c r="F61" s="7">
        <v>0.4583333333333333</v>
      </c>
      <c r="G61" s="37"/>
      <c r="M61" s="37"/>
    </row>
    <row r="62" spans="1:13" ht="12">
      <c r="A62" s="12"/>
      <c r="B62" s="12" t="s">
        <v>39</v>
      </c>
      <c r="C62" s="2">
        <v>18260</v>
      </c>
      <c r="D62" s="2">
        <v>14000</v>
      </c>
      <c r="E62" s="5">
        <v>4260</v>
      </c>
      <c r="F62" s="7">
        <v>0.30428571428571427</v>
      </c>
      <c r="G62" s="37"/>
      <c r="M62" s="37"/>
    </row>
    <row r="63" spans="1:13" ht="12">
      <c r="A63" s="12"/>
      <c r="B63" s="12" t="s">
        <v>40</v>
      </c>
      <c r="C63" s="2">
        <v>10790</v>
      </c>
      <c r="D63" s="2">
        <v>14500</v>
      </c>
      <c r="E63" s="5">
        <v>-3710</v>
      </c>
      <c r="F63" s="7">
        <v>-0.2558620689655172</v>
      </c>
      <c r="G63" s="37"/>
      <c r="M63" s="37"/>
    </row>
    <row r="64" spans="1:13" ht="12">
      <c r="A64" s="12"/>
      <c r="B64" s="12" t="s">
        <v>41</v>
      </c>
      <c r="C64" s="2">
        <v>7251.6</v>
      </c>
      <c r="D64" s="2">
        <v>9135.35294117647</v>
      </c>
      <c r="E64" s="5">
        <v>-1883.75294117647</v>
      </c>
      <c r="F64" s="7">
        <v>-0.20620472501786846</v>
      </c>
      <c r="G64" s="37"/>
      <c r="M64" s="37"/>
    </row>
    <row r="65" spans="1:13" ht="12">
      <c r="A65" s="12"/>
      <c r="B65" s="12" t="s">
        <v>42</v>
      </c>
      <c r="C65" s="2">
        <v>12697.345333333333</v>
      </c>
      <c r="D65" s="2">
        <v>10169.911764705881</v>
      </c>
      <c r="E65" s="5">
        <v>2527.4335686274517</v>
      </c>
      <c r="F65" s="7">
        <v>0.24852069782933325</v>
      </c>
      <c r="G65" s="37"/>
      <c r="M65" s="37"/>
    </row>
    <row r="66" spans="1:13" ht="12">
      <c r="A66" s="12"/>
      <c r="B66" s="12" t="s">
        <v>90</v>
      </c>
      <c r="C66" s="2">
        <v>24630</v>
      </c>
      <c r="D66" s="2">
        <v>6800</v>
      </c>
      <c r="E66" s="5">
        <v>17830</v>
      </c>
      <c r="F66" s="7">
        <v>2.6220588235294118</v>
      </c>
      <c r="G66" s="37"/>
      <c r="M66" s="37"/>
    </row>
    <row r="67" spans="1:13" ht="12">
      <c r="A67" s="11"/>
      <c r="B67" s="30" t="s">
        <v>43</v>
      </c>
      <c r="C67" s="5">
        <v>2495052.7053333335</v>
      </c>
      <c r="D67" s="5">
        <v>2216835.093069272</v>
      </c>
      <c r="E67" s="5">
        <v>278217.6122640617</v>
      </c>
      <c r="F67" s="95">
        <f>(E67/D67)</f>
        <v>0.12550216889559493</v>
      </c>
      <c r="G67" s="37"/>
      <c r="M67" s="37"/>
    </row>
  </sheetData>
  <sheetProtection/>
  <mergeCells count="4">
    <mergeCell ref="C4:F4"/>
    <mergeCell ref="H1:L1"/>
    <mergeCell ref="I4:L4"/>
    <mergeCell ref="O4:R4"/>
  </mergeCells>
  <printOptions/>
  <pageMargins left="0.37" right="0.75" top="0.37" bottom="1" header="0" footer="0"/>
  <pageSetup fitToHeight="1" fitToWidth="1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9.7109375" style="12" bestFit="1" customWidth="1"/>
    <col min="2" max="2" width="10.28125" style="12" customWidth="1"/>
    <col min="3" max="3" width="9.8515625" style="12" customWidth="1"/>
    <col min="4" max="4" width="12.28125" style="13" customWidth="1"/>
    <col min="5" max="5" width="11.421875" style="12" customWidth="1"/>
    <col min="6" max="6" width="7.57421875" style="12" customWidth="1"/>
    <col min="7" max="16384" width="11.421875" style="12" customWidth="1"/>
  </cols>
  <sheetData>
    <row r="2" spans="1:3" ht="12">
      <c r="A2" s="11" t="s">
        <v>119</v>
      </c>
      <c r="C2" s="11"/>
    </row>
    <row r="3" spans="1:4" ht="12">
      <c r="A3" s="1"/>
      <c r="B3" s="4"/>
      <c r="C3" s="4"/>
      <c r="D3" s="4" t="s">
        <v>1</v>
      </c>
    </row>
    <row r="4" spans="1:6" ht="12">
      <c r="A4" s="4" t="s">
        <v>50</v>
      </c>
      <c r="B4" s="4" t="s">
        <v>0</v>
      </c>
      <c r="C4" s="4" t="s">
        <v>44</v>
      </c>
      <c r="D4" s="9" t="s">
        <v>2</v>
      </c>
      <c r="E4" s="31" t="s">
        <v>52</v>
      </c>
      <c r="F4" s="31" t="s">
        <v>53</v>
      </c>
    </row>
    <row r="5" spans="1:6" ht="12">
      <c r="A5" s="1" t="s">
        <v>25</v>
      </c>
      <c r="B5" s="2">
        <v>106929.54666666669</v>
      </c>
      <c r="C5" s="2">
        <v>53500</v>
      </c>
      <c r="D5" s="10">
        <v>53429.54666666669</v>
      </c>
      <c r="E5" s="17">
        <f>D5</f>
        <v>53429.54666666669</v>
      </c>
      <c r="F5" s="41">
        <f>E5/$D$37</f>
        <v>0.13816612686895893</v>
      </c>
    </row>
    <row r="6" spans="1:6" ht="12">
      <c r="A6" s="1" t="s">
        <v>89</v>
      </c>
      <c r="B6" s="2">
        <v>112630</v>
      </c>
      <c r="C6" s="2">
        <v>62204.83293368582</v>
      </c>
      <c r="D6" s="10">
        <v>50425.16706631418</v>
      </c>
      <c r="E6" s="17">
        <f>D6+E5</f>
        <v>103854.71373298086</v>
      </c>
      <c r="F6" s="41">
        <f aca="true" t="shared" si="0" ref="F6:F36">E6/$D$37</f>
        <v>0.268563078835227</v>
      </c>
    </row>
    <row r="7" spans="1:6" ht="12">
      <c r="A7" s="1" t="s">
        <v>6</v>
      </c>
      <c r="B7" s="2">
        <v>428230</v>
      </c>
      <c r="C7" s="2">
        <v>385000</v>
      </c>
      <c r="D7" s="10">
        <v>43230</v>
      </c>
      <c r="E7" s="17">
        <f>D7+E6</f>
        <v>147084.71373298086</v>
      </c>
      <c r="F7" s="41">
        <f t="shared" si="0"/>
        <v>0.38035368978329714</v>
      </c>
    </row>
    <row r="8" spans="1:6" ht="12">
      <c r="A8" s="1" t="s">
        <v>9</v>
      </c>
      <c r="B8" s="2">
        <v>96300</v>
      </c>
      <c r="C8" s="2">
        <v>58700</v>
      </c>
      <c r="D8" s="10">
        <v>37600</v>
      </c>
      <c r="E8" s="17">
        <f aca="true" t="shared" si="1" ref="E8:E36">D8+E7</f>
        <v>184684.71373298086</v>
      </c>
      <c r="F8" s="41">
        <f t="shared" si="0"/>
        <v>0.4775854032148826</v>
      </c>
    </row>
    <row r="9" spans="1:6" ht="12">
      <c r="A9" s="1" t="s">
        <v>91</v>
      </c>
      <c r="B9" s="2">
        <v>108150</v>
      </c>
      <c r="C9" s="2">
        <v>72398</v>
      </c>
      <c r="D9" s="40">
        <v>35752</v>
      </c>
      <c r="E9" s="17">
        <f t="shared" si="1"/>
        <v>220436.71373298086</v>
      </c>
      <c r="F9" s="41">
        <f t="shared" si="0"/>
        <v>0.5700382813692986</v>
      </c>
    </row>
    <row r="10" spans="1:6" ht="12">
      <c r="A10" s="1" t="s">
        <v>8</v>
      </c>
      <c r="B10" s="38">
        <v>91375</v>
      </c>
      <c r="C10" s="38">
        <v>68200</v>
      </c>
      <c r="D10" s="10">
        <v>23175</v>
      </c>
      <c r="E10" s="17">
        <f t="shared" si="1"/>
        <v>243611.71373298086</v>
      </c>
      <c r="F10" s="41">
        <f t="shared" si="0"/>
        <v>0.6299676685708144</v>
      </c>
    </row>
    <row r="11" spans="1:6" ht="12">
      <c r="A11" s="1" t="s">
        <v>90</v>
      </c>
      <c r="B11" s="2">
        <v>24630</v>
      </c>
      <c r="C11" s="2">
        <v>6800</v>
      </c>
      <c r="D11" s="10">
        <v>17830</v>
      </c>
      <c r="E11" s="17">
        <f t="shared" si="1"/>
        <v>261441.71373298086</v>
      </c>
      <c r="F11" s="41">
        <f t="shared" si="0"/>
        <v>0.6760751539560582</v>
      </c>
    </row>
    <row r="12" spans="1:6" ht="12">
      <c r="A12" s="1" t="s">
        <v>34</v>
      </c>
      <c r="B12" s="2">
        <v>72350</v>
      </c>
      <c r="C12" s="2">
        <v>58600</v>
      </c>
      <c r="D12" s="10">
        <v>13750</v>
      </c>
      <c r="E12" s="17">
        <f t="shared" si="1"/>
        <v>275191.7137329809</v>
      </c>
      <c r="F12" s="41">
        <f t="shared" si="0"/>
        <v>0.7116319640540449</v>
      </c>
    </row>
    <row r="13" spans="1:6" ht="12">
      <c r="A13" s="1" t="s">
        <v>7</v>
      </c>
      <c r="B13" s="2">
        <v>98650</v>
      </c>
      <c r="C13" s="2">
        <v>86500</v>
      </c>
      <c r="D13" s="10">
        <v>12150</v>
      </c>
      <c r="E13" s="17">
        <f t="shared" si="1"/>
        <v>287341.7137329809</v>
      </c>
      <c r="F13" s="41">
        <f t="shared" si="0"/>
        <v>0.7430512544315386</v>
      </c>
    </row>
    <row r="14" spans="1:6" ht="12">
      <c r="A14" s="1" t="s">
        <v>87</v>
      </c>
      <c r="B14" s="2">
        <v>41890</v>
      </c>
      <c r="C14" s="2">
        <v>31000</v>
      </c>
      <c r="D14" s="10">
        <v>10890</v>
      </c>
      <c r="E14" s="17">
        <f t="shared" si="1"/>
        <v>298231.7137329809</v>
      </c>
      <c r="F14" s="41">
        <f t="shared" si="0"/>
        <v>0.7712122480291441</v>
      </c>
    </row>
    <row r="15" spans="1:6" ht="12">
      <c r="A15" s="1" t="s">
        <v>77</v>
      </c>
      <c r="B15" s="2">
        <v>92450</v>
      </c>
      <c r="C15" s="2">
        <v>83700</v>
      </c>
      <c r="D15" s="10">
        <v>8750</v>
      </c>
      <c r="E15" s="17">
        <f t="shared" si="1"/>
        <v>306981.7137329809</v>
      </c>
      <c r="F15" s="41">
        <f t="shared" si="0"/>
        <v>0.7938393090005902</v>
      </c>
    </row>
    <row r="16" spans="1:6" ht="12">
      <c r="A16" s="1" t="s">
        <v>29</v>
      </c>
      <c r="B16" s="2">
        <v>27810</v>
      </c>
      <c r="C16" s="2">
        <v>21000</v>
      </c>
      <c r="D16" s="10">
        <v>6810</v>
      </c>
      <c r="E16" s="17">
        <f t="shared" si="1"/>
        <v>313791.7137329809</v>
      </c>
      <c r="F16" s="41">
        <f t="shared" si="0"/>
        <v>0.8114496273109385</v>
      </c>
    </row>
    <row r="17" spans="1:6" ht="12">
      <c r="A17" s="1" t="s">
        <v>86</v>
      </c>
      <c r="B17" s="2">
        <v>79343.36666666667</v>
      </c>
      <c r="C17" s="2">
        <v>72783</v>
      </c>
      <c r="D17" s="10">
        <v>6560.366666666669</v>
      </c>
      <c r="E17" s="17">
        <f t="shared" si="1"/>
        <v>320352.0803996476</v>
      </c>
      <c r="F17" s="41">
        <f t="shared" si="0"/>
        <v>0.8284144063465625</v>
      </c>
    </row>
    <row r="18" spans="1:6" ht="12">
      <c r="A18" s="1" t="s">
        <v>11</v>
      </c>
      <c r="B18" s="2">
        <v>100934.09599999999</v>
      </c>
      <c r="C18" s="2">
        <v>94500</v>
      </c>
      <c r="D18" s="10">
        <v>6434.09599999999</v>
      </c>
      <c r="E18" s="17">
        <f t="shared" si="1"/>
        <v>326786.1763996476</v>
      </c>
      <c r="F18" s="41">
        <f t="shared" si="0"/>
        <v>0.8450526557737783</v>
      </c>
    </row>
    <row r="19" spans="1:6" ht="12">
      <c r="A19" s="1" t="s">
        <v>85</v>
      </c>
      <c r="B19" s="2">
        <v>16300</v>
      </c>
      <c r="C19" s="2">
        <v>10000</v>
      </c>
      <c r="D19" s="10">
        <v>6300</v>
      </c>
      <c r="E19" s="17">
        <f t="shared" si="1"/>
        <v>333086.1763996476</v>
      </c>
      <c r="F19" s="41">
        <f t="shared" si="0"/>
        <v>0.8613441396732194</v>
      </c>
    </row>
    <row r="20" spans="1:6" ht="12">
      <c r="A20" s="1" t="s">
        <v>36</v>
      </c>
      <c r="B20" s="2">
        <v>57997.112</v>
      </c>
      <c r="C20" s="2">
        <v>52300</v>
      </c>
      <c r="D20" s="10">
        <v>5697.112000000001</v>
      </c>
      <c r="E20" s="17">
        <f t="shared" si="1"/>
        <v>338783.28839964763</v>
      </c>
      <c r="F20" s="41">
        <f t="shared" si="0"/>
        <v>0.8760765854543803</v>
      </c>
    </row>
    <row r="21" spans="1:6" ht="12">
      <c r="A21" s="1" t="s">
        <v>38</v>
      </c>
      <c r="B21" s="2">
        <v>17500</v>
      </c>
      <c r="C21" s="2">
        <v>12000</v>
      </c>
      <c r="D21" s="10">
        <v>5500</v>
      </c>
      <c r="E21" s="17">
        <f t="shared" si="1"/>
        <v>344283.28839964763</v>
      </c>
      <c r="F21" s="41">
        <f t="shared" si="0"/>
        <v>0.8902993094935749</v>
      </c>
    </row>
    <row r="22" spans="1:6" ht="12">
      <c r="A22" s="1" t="s">
        <v>32</v>
      </c>
      <c r="B22" s="2">
        <v>10000</v>
      </c>
      <c r="C22" s="2">
        <v>4500</v>
      </c>
      <c r="D22" s="10">
        <v>5500</v>
      </c>
      <c r="E22" s="17">
        <f t="shared" si="1"/>
        <v>349783.28839964763</v>
      </c>
      <c r="F22" s="41">
        <f t="shared" si="0"/>
        <v>0.9045220335327697</v>
      </c>
    </row>
    <row r="23" spans="1:6" ht="12">
      <c r="A23" s="1" t="s">
        <v>39</v>
      </c>
      <c r="B23" s="2">
        <v>18260</v>
      </c>
      <c r="C23" s="2">
        <v>14000</v>
      </c>
      <c r="D23" s="10">
        <v>4260</v>
      </c>
      <c r="E23" s="17">
        <f t="shared" si="1"/>
        <v>354043.28839964763</v>
      </c>
      <c r="F23" s="41">
        <f t="shared" si="0"/>
        <v>0.9155381797885823</v>
      </c>
    </row>
    <row r="24" spans="1:6" ht="12">
      <c r="A24" s="1" t="s">
        <v>33</v>
      </c>
      <c r="B24" s="2">
        <v>5800</v>
      </c>
      <c r="C24" s="2">
        <v>1700</v>
      </c>
      <c r="D24" s="10">
        <v>4100</v>
      </c>
      <c r="E24" s="17">
        <f t="shared" si="1"/>
        <v>358143.28839964763</v>
      </c>
      <c r="F24" s="41">
        <f t="shared" si="0"/>
        <v>0.9261405740723456</v>
      </c>
    </row>
    <row r="25" spans="1:6" ht="12">
      <c r="A25" s="1" t="s">
        <v>46</v>
      </c>
      <c r="B25" s="2">
        <v>9650</v>
      </c>
      <c r="C25" s="2">
        <v>5800</v>
      </c>
      <c r="D25" s="10">
        <v>3850</v>
      </c>
      <c r="E25" s="17">
        <f t="shared" si="1"/>
        <v>361993.28839964763</v>
      </c>
      <c r="F25" s="41">
        <f t="shared" si="0"/>
        <v>0.9360964808997818</v>
      </c>
    </row>
    <row r="26" spans="1:6" ht="12">
      <c r="A26" s="1" t="s">
        <v>26</v>
      </c>
      <c r="B26" s="2">
        <v>51134.74266666667</v>
      </c>
      <c r="C26" s="2">
        <v>47500</v>
      </c>
      <c r="D26" s="10">
        <v>3634.7426666666724</v>
      </c>
      <c r="E26" s="17">
        <f t="shared" si="1"/>
        <v>365628.0310663143</v>
      </c>
      <c r="F26" s="41">
        <f t="shared" si="0"/>
        <v>0.9454957430636886</v>
      </c>
    </row>
    <row r="27" spans="1:6" ht="12">
      <c r="A27" s="1" t="s">
        <v>81</v>
      </c>
      <c r="B27" s="2">
        <v>132951.50266666667</v>
      </c>
      <c r="C27" s="2">
        <v>129387</v>
      </c>
      <c r="D27" s="10">
        <v>3564.502666666667</v>
      </c>
      <c r="E27" s="17">
        <f t="shared" si="1"/>
        <v>369192.53373298096</v>
      </c>
      <c r="F27" s="41">
        <f t="shared" si="0"/>
        <v>0.9547133681118655</v>
      </c>
    </row>
    <row r="28" spans="1:6" ht="12">
      <c r="A28" s="1" t="s">
        <v>82</v>
      </c>
      <c r="B28" s="2">
        <v>38690</v>
      </c>
      <c r="C28" s="2">
        <v>35694</v>
      </c>
      <c r="D28" s="10">
        <v>2996</v>
      </c>
      <c r="E28" s="17">
        <f t="shared" si="1"/>
        <v>372188.53373298096</v>
      </c>
      <c r="F28" s="41">
        <f t="shared" si="0"/>
        <v>0.9624608737884887</v>
      </c>
    </row>
    <row r="29" spans="1:6" ht="12">
      <c r="A29" s="1" t="s">
        <v>42</v>
      </c>
      <c r="B29" s="2">
        <v>12697.345333333333</v>
      </c>
      <c r="C29" s="2">
        <v>10169.911764705881</v>
      </c>
      <c r="D29" s="10">
        <v>2527.4335686274517</v>
      </c>
      <c r="E29" s="17">
        <f t="shared" si="1"/>
        <v>374715.9673016084</v>
      </c>
      <c r="F29" s="41">
        <f t="shared" si="0"/>
        <v>0.9689966901837587</v>
      </c>
    </row>
    <row r="30" spans="1:6" ht="12">
      <c r="A30" s="1" t="s">
        <v>19</v>
      </c>
      <c r="B30" s="2">
        <v>26400</v>
      </c>
      <c r="C30" s="2">
        <v>23916.90250696379</v>
      </c>
      <c r="D30" s="10">
        <v>2483.09749303621</v>
      </c>
      <c r="E30" s="17">
        <f t="shared" si="1"/>
        <v>377199.0647946446</v>
      </c>
      <c r="F30" s="41">
        <f t="shared" si="0"/>
        <v>0.9754178557120986</v>
      </c>
    </row>
    <row r="31" spans="1:6" ht="12">
      <c r="A31" s="1" t="s">
        <v>13</v>
      </c>
      <c r="B31" s="2">
        <v>17586</v>
      </c>
      <c r="C31" s="2">
        <v>15300</v>
      </c>
      <c r="D31" s="10">
        <v>2286</v>
      </c>
      <c r="E31" s="17">
        <f t="shared" si="1"/>
        <v>379485.0647946446</v>
      </c>
      <c r="F31" s="41">
        <f t="shared" si="0"/>
        <v>0.981329337012753</v>
      </c>
    </row>
    <row r="32" spans="1:6" ht="12">
      <c r="A32" s="1" t="s">
        <v>28</v>
      </c>
      <c r="B32" s="2">
        <v>5917.774666666666</v>
      </c>
      <c r="C32" s="2">
        <v>3665.881966525738</v>
      </c>
      <c r="D32" s="10">
        <v>2251.8927001409284</v>
      </c>
      <c r="E32" s="17">
        <f t="shared" si="1"/>
        <v>381736.95749478554</v>
      </c>
      <c r="F32" s="41">
        <f t="shared" si="0"/>
        <v>0.9871526185472951</v>
      </c>
    </row>
    <row r="33" spans="1:6" ht="12">
      <c r="A33" s="1" t="s">
        <v>22</v>
      </c>
      <c r="B33" s="2">
        <v>11037.148000000003</v>
      </c>
      <c r="C33" s="2">
        <v>8809</v>
      </c>
      <c r="D33" s="10">
        <v>2228.148000000003</v>
      </c>
      <c r="E33" s="17">
        <f t="shared" si="1"/>
        <v>383965.10549478553</v>
      </c>
      <c r="F33" s="41">
        <f t="shared" si="0"/>
        <v>0.9929144974786558</v>
      </c>
    </row>
    <row r="34" spans="1:6" ht="12">
      <c r="A34" s="1" t="s">
        <v>84</v>
      </c>
      <c r="B34" s="2">
        <v>20300</v>
      </c>
      <c r="C34" s="2">
        <v>18600</v>
      </c>
      <c r="D34" s="10">
        <v>1700</v>
      </c>
      <c r="E34" s="17">
        <f t="shared" si="1"/>
        <v>385665.10549478553</v>
      </c>
      <c r="F34" s="41">
        <f t="shared" si="0"/>
        <v>0.9973106121816796</v>
      </c>
    </row>
    <row r="35" spans="1:6" ht="12">
      <c r="A35" s="1" t="s">
        <v>30</v>
      </c>
      <c r="B35" s="2">
        <v>2500</v>
      </c>
      <c r="C35" s="2">
        <v>1800</v>
      </c>
      <c r="D35" s="10">
        <v>700</v>
      </c>
      <c r="E35" s="17">
        <f t="shared" si="1"/>
        <v>386365.10549478553</v>
      </c>
      <c r="F35" s="41">
        <f t="shared" si="0"/>
        <v>0.9991207770593953</v>
      </c>
    </row>
    <row r="36" spans="1:6" ht="12">
      <c r="A36" s="1" t="s">
        <v>21</v>
      </c>
      <c r="B36" s="2">
        <v>12340</v>
      </c>
      <c r="C36" s="2">
        <v>12000</v>
      </c>
      <c r="D36" s="10">
        <v>340</v>
      </c>
      <c r="E36" s="96">
        <f t="shared" si="1"/>
        <v>386705.10549478553</v>
      </c>
      <c r="F36" s="41">
        <f t="shared" si="0"/>
        <v>1</v>
      </c>
    </row>
    <row r="37" spans="1:6" ht="12">
      <c r="A37" s="39"/>
      <c r="B37" s="38"/>
      <c r="C37" s="38"/>
      <c r="D37" s="32">
        <f>SUM(D5:D36)</f>
        <v>386705.10549478553</v>
      </c>
      <c r="E37" s="57"/>
      <c r="F37" s="58"/>
    </row>
    <row r="38" spans="1:6" ht="12">
      <c r="A38" s="39"/>
      <c r="B38" s="38"/>
      <c r="C38" s="38"/>
      <c r="D38" s="32"/>
      <c r="E38" s="57"/>
      <c r="F38" s="58"/>
    </row>
    <row r="39" spans="1:6" ht="12">
      <c r="A39" s="39"/>
      <c r="B39" s="38"/>
      <c r="C39" s="38"/>
      <c r="D39" s="32"/>
      <c r="E39" s="57"/>
      <c r="F39" s="58"/>
    </row>
    <row r="40" ht="12">
      <c r="D40" s="32"/>
    </row>
  </sheetData>
  <sheetProtection/>
  <printOptions/>
  <pageMargins left="0.67" right="0.75" top="0.46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32.140625" style="1" customWidth="1"/>
    <col min="2" max="2" width="6.140625" style="1" customWidth="1"/>
    <col min="3" max="3" width="7.421875" style="1" customWidth="1"/>
    <col min="4" max="16384" width="11.421875" style="1" customWidth="1"/>
  </cols>
  <sheetData>
    <row r="3" spans="1:3" ht="12">
      <c r="A3" s="14" t="s">
        <v>50</v>
      </c>
      <c r="B3" s="15" t="s">
        <v>2</v>
      </c>
      <c r="C3" s="14" t="s">
        <v>53</v>
      </c>
    </row>
    <row r="4" spans="1:3" ht="11.25">
      <c r="A4" s="59" t="s">
        <v>25</v>
      </c>
      <c r="B4" s="60">
        <v>53429.54666666669</v>
      </c>
      <c r="C4" s="61">
        <v>0.13816612686895893</v>
      </c>
    </row>
    <row r="5" spans="1:3" ht="11.25">
      <c r="A5" s="59" t="s">
        <v>89</v>
      </c>
      <c r="B5" s="60">
        <v>50425.16706631418</v>
      </c>
      <c r="C5" s="61">
        <v>0.268563078835227</v>
      </c>
    </row>
    <row r="6" spans="1:3" ht="11.25">
      <c r="A6" s="59" t="s">
        <v>6</v>
      </c>
      <c r="B6" s="60">
        <v>43230</v>
      </c>
      <c r="C6" s="61">
        <v>0.38035368978329714</v>
      </c>
    </row>
    <row r="7" spans="1:3" ht="11.25">
      <c r="A7" s="59" t="s">
        <v>9</v>
      </c>
      <c r="B7" s="60">
        <v>37600</v>
      </c>
      <c r="C7" s="61">
        <v>0.4775854032148826</v>
      </c>
    </row>
    <row r="8" spans="1:3" ht="11.25">
      <c r="A8" s="59" t="s">
        <v>91</v>
      </c>
      <c r="B8" s="60">
        <v>35752</v>
      </c>
      <c r="C8" s="61">
        <v>0.5700382813692986</v>
      </c>
    </row>
    <row r="9" spans="1:3" ht="11.25">
      <c r="A9" s="59" t="s">
        <v>8</v>
      </c>
      <c r="B9" s="60">
        <v>23175</v>
      </c>
      <c r="C9" s="61">
        <v>0.6299676685708144</v>
      </c>
    </row>
    <row r="10" spans="1:3" ht="11.25">
      <c r="A10" s="59" t="s">
        <v>90</v>
      </c>
      <c r="B10" s="60">
        <v>17830</v>
      </c>
      <c r="C10" s="61">
        <v>0.6760751539560582</v>
      </c>
    </row>
    <row r="11" spans="1:3" ht="11.25">
      <c r="A11" s="59" t="s">
        <v>34</v>
      </c>
      <c r="B11" s="60">
        <v>13750</v>
      </c>
      <c r="C11" s="61">
        <v>0.7116319640540449</v>
      </c>
    </row>
    <row r="12" spans="1:3" ht="11.25">
      <c r="A12" s="59" t="s">
        <v>7</v>
      </c>
      <c r="B12" s="60">
        <v>12150</v>
      </c>
      <c r="C12" s="61">
        <v>0.7430512544315386</v>
      </c>
    </row>
    <row r="13" spans="1:3" ht="11.25">
      <c r="A13" s="59" t="s">
        <v>87</v>
      </c>
      <c r="B13" s="60">
        <v>10890</v>
      </c>
      <c r="C13" s="61">
        <v>0.7712122480291441</v>
      </c>
    </row>
    <row r="14" spans="1:3" ht="11.25">
      <c r="A14" s="59" t="s">
        <v>77</v>
      </c>
      <c r="B14" s="60">
        <v>8750</v>
      </c>
      <c r="C14" s="61">
        <v>0.7938393090005902</v>
      </c>
    </row>
    <row r="15" spans="1:3" ht="11.25">
      <c r="A15" s="1" t="s">
        <v>29</v>
      </c>
      <c r="B15" s="43">
        <v>6810</v>
      </c>
      <c r="C15" s="46">
        <v>0.8114496273109385</v>
      </c>
    </row>
    <row r="16" spans="1:3" ht="11.25">
      <c r="A16" s="1" t="s">
        <v>86</v>
      </c>
      <c r="B16" s="43">
        <v>6560.366666666669</v>
      </c>
      <c r="C16" s="46">
        <v>0.8284144063465625</v>
      </c>
    </row>
    <row r="17" spans="1:3" ht="11.25">
      <c r="A17" s="1" t="s">
        <v>11</v>
      </c>
      <c r="B17" s="43">
        <v>6434.09599999999</v>
      </c>
      <c r="C17" s="42">
        <v>0.8450526557737783</v>
      </c>
    </row>
    <row r="18" spans="1:3" ht="11.25">
      <c r="A18" s="1" t="s">
        <v>85</v>
      </c>
      <c r="B18" s="43">
        <v>6300</v>
      </c>
      <c r="C18" s="42">
        <v>0.8613441396732194</v>
      </c>
    </row>
    <row r="19" spans="1:3" ht="11.25">
      <c r="A19" s="1" t="s">
        <v>36</v>
      </c>
      <c r="B19" s="43">
        <v>5697.112000000001</v>
      </c>
      <c r="C19" s="42">
        <v>0.8760765854543803</v>
      </c>
    </row>
    <row r="20" spans="1:3" ht="11.25">
      <c r="A20" s="1" t="s">
        <v>38</v>
      </c>
      <c r="B20" s="43">
        <v>5500</v>
      </c>
      <c r="C20" s="42">
        <v>0.8902993094935749</v>
      </c>
    </row>
    <row r="21" spans="1:3" ht="11.25">
      <c r="A21" s="1" t="s">
        <v>32</v>
      </c>
      <c r="B21" s="43">
        <v>5500</v>
      </c>
      <c r="C21" s="42">
        <v>0.9045220335327697</v>
      </c>
    </row>
    <row r="22" spans="1:3" ht="11.25">
      <c r="A22" s="1" t="s">
        <v>39</v>
      </c>
      <c r="B22" s="43">
        <v>4260</v>
      </c>
      <c r="C22" s="42">
        <v>0.9155381797885823</v>
      </c>
    </row>
    <row r="23" spans="1:3" ht="11.25">
      <c r="A23" s="1" t="s">
        <v>33</v>
      </c>
      <c r="B23" s="43">
        <v>4100</v>
      </c>
      <c r="C23" s="42">
        <v>0.9261405740723456</v>
      </c>
    </row>
    <row r="24" spans="1:3" ht="11.25">
      <c r="A24" s="1" t="s">
        <v>46</v>
      </c>
      <c r="B24" s="43">
        <v>3850</v>
      </c>
      <c r="C24" s="42">
        <v>0.9360964808997818</v>
      </c>
    </row>
    <row r="25" spans="1:3" ht="11.25">
      <c r="A25" s="1" t="s">
        <v>26</v>
      </c>
      <c r="B25" s="43">
        <v>3634.7426666666724</v>
      </c>
      <c r="C25" s="42">
        <v>0.9454957430636886</v>
      </c>
    </row>
    <row r="26" spans="1:3" ht="11.25">
      <c r="A26" s="1" t="s">
        <v>81</v>
      </c>
      <c r="B26" s="43">
        <v>3564.502666666667</v>
      </c>
      <c r="C26" s="42">
        <v>0.9547133681118655</v>
      </c>
    </row>
    <row r="27" spans="1:3" ht="11.25">
      <c r="A27" s="1" t="s">
        <v>82</v>
      </c>
      <c r="B27" s="43">
        <v>2996</v>
      </c>
      <c r="C27" s="46">
        <v>0.9624608737884887</v>
      </c>
    </row>
    <row r="28" spans="1:3" ht="11.25">
      <c r="A28" s="1" t="s">
        <v>42</v>
      </c>
      <c r="B28" s="43">
        <v>2527.4335686274517</v>
      </c>
      <c r="C28" s="46">
        <v>0.9689966901837587</v>
      </c>
    </row>
    <row r="29" spans="1:3" ht="11.25">
      <c r="A29" s="1" t="s">
        <v>19</v>
      </c>
      <c r="B29" s="43">
        <v>2483.09749303621</v>
      </c>
      <c r="C29" s="46">
        <v>0.9754178557120986</v>
      </c>
    </row>
    <row r="30" spans="1:3" ht="11.25">
      <c r="A30" s="1" t="s">
        <v>13</v>
      </c>
      <c r="B30" s="43">
        <v>2286</v>
      </c>
      <c r="C30" s="46">
        <v>0.981329337012753</v>
      </c>
    </row>
    <row r="31" spans="1:3" ht="11.25">
      <c r="A31" s="1" t="s">
        <v>28</v>
      </c>
      <c r="B31" s="43">
        <v>2251.8927001409284</v>
      </c>
      <c r="C31" s="46">
        <v>0.9871526185472951</v>
      </c>
    </row>
    <row r="32" spans="1:10" ht="12.75">
      <c r="A32" s="1" t="s">
        <v>22</v>
      </c>
      <c r="B32" s="43">
        <v>2228.148000000003</v>
      </c>
      <c r="C32" s="46">
        <v>0.9929144974786558</v>
      </c>
      <c r="F32" s="6"/>
      <c r="J32" s="6"/>
    </row>
    <row r="33" spans="1:3" ht="11.25">
      <c r="A33" s="1" t="s">
        <v>84</v>
      </c>
      <c r="B33" s="43">
        <v>1700</v>
      </c>
      <c r="C33" s="46">
        <v>0.9973106121816796</v>
      </c>
    </row>
    <row r="34" spans="1:3" ht="11.25">
      <c r="A34" s="1" t="s">
        <v>30</v>
      </c>
      <c r="B34" s="43">
        <v>700</v>
      </c>
      <c r="C34" s="46">
        <v>0.9991207770593953</v>
      </c>
    </row>
    <row r="35" spans="1:10" ht="17.25" customHeight="1">
      <c r="A35" s="1" t="s">
        <v>21</v>
      </c>
      <c r="B35" s="43">
        <v>340</v>
      </c>
      <c r="C35" s="46">
        <v>1</v>
      </c>
      <c r="F35" s="47" t="s">
        <v>130</v>
      </c>
      <c r="I35" s="18"/>
      <c r="J35" s="18" t="s">
        <v>54</v>
      </c>
    </row>
  </sheetData>
  <sheetProtection/>
  <printOptions/>
  <pageMargins left="0.45" right="0.75" top="0.64" bottom="1" header="0" footer="0"/>
  <pageSetup fitToHeight="1" fitToWidth="1" horizontalDpi="300" verticalDpi="300" orientation="landscape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28125" style="0" customWidth="1"/>
    <col min="2" max="2" width="35.7109375" style="0" customWidth="1"/>
    <col min="4" max="4" width="13.7109375" style="0" customWidth="1"/>
    <col min="5" max="5" width="8.421875" style="50" bestFit="1" customWidth="1"/>
  </cols>
  <sheetData>
    <row r="1" spans="2:5" ht="12.75">
      <c r="B1" s="106" t="s">
        <v>116</v>
      </c>
      <c r="C1" s="106"/>
      <c r="D1" s="106"/>
      <c r="E1" s="106"/>
    </row>
    <row r="2" spans="2:5" ht="12.75">
      <c r="B2" s="45"/>
      <c r="C2" s="45"/>
      <c r="D2" s="45"/>
      <c r="E2" s="49"/>
    </row>
    <row r="3" spans="2:5" ht="12.75">
      <c r="B3" s="39"/>
      <c r="C3" s="45"/>
      <c r="D3" s="84"/>
      <c r="E3" s="84"/>
    </row>
    <row r="4" spans="1:5" ht="12.75">
      <c r="A4" s="1">
        <v>1</v>
      </c>
      <c r="B4" s="14" t="s">
        <v>50</v>
      </c>
      <c r="C4" s="15" t="s">
        <v>2</v>
      </c>
      <c r="D4" s="87" t="s">
        <v>140</v>
      </c>
      <c r="E4" s="84"/>
    </row>
    <row r="5" spans="1:5" ht="12.75">
      <c r="A5" s="1">
        <v>2</v>
      </c>
      <c r="B5" s="59" t="s">
        <v>25</v>
      </c>
      <c r="C5" s="60">
        <v>53429.54666666669</v>
      </c>
      <c r="D5" s="88" t="s">
        <v>114</v>
      </c>
      <c r="E5" s="84"/>
    </row>
    <row r="6" spans="1:5" ht="12.75">
      <c r="A6" s="1">
        <v>3</v>
      </c>
      <c r="B6" s="59" t="s">
        <v>89</v>
      </c>
      <c r="C6" s="60">
        <v>50425.16706631418</v>
      </c>
      <c r="D6" s="86" t="s">
        <v>115</v>
      </c>
      <c r="E6" s="84"/>
    </row>
    <row r="7" spans="1:5" ht="12.75">
      <c r="A7" s="1">
        <v>4</v>
      </c>
      <c r="B7" s="59" t="s">
        <v>6</v>
      </c>
      <c r="C7" s="60">
        <v>43230</v>
      </c>
      <c r="D7" s="86" t="s">
        <v>115</v>
      </c>
      <c r="E7" s="84"/>
    </row>
    <row r="8" spans="1:5" ht="12.75">
      <c r="A8" s="1">
        <v>5</v>
      </c>
      <c r="B8" s="59" t="s">
        <v>9</v>
      </c>
      <c r="C8" s="60">
        <v>37600</v>
      </c>
      <c r="D8" s="44" t="s">
        <v>115</v>
      </c>
      <c r="E8" s="85"/>
    </row>
    <row r="9" spans="1:5" ht="12.75">
      <c r="A9" s="1">
        <v>6</v>
      </c>
      <c r="B9" s="59" t="s">
        <v>91</v>
      </c>
      <c r="C9" s="60">
        <v>35752</v>
      </c>
      <c r="D9" s="89" t="s">
        <v>114</v>
      </c>
      <c r="E9" s="85"/>
    </row>
    <row r="10" spans="1:5" ht="12.75">
      <c r="A10" s="1">
        <v>7</v>
      </c>
      <c r="B10" s="59" t="s">
        <v>8</v>
      </c>
      <c r="C10" s="60">
        <v>23175</v>
      </c>
      <c r="D10" s="89" t="s">
        <v>114</v>
      </c>
      <c r="E10" s="85"/>
    </row>
    <row r="11" spans="1:5" ht="12.75">
      <c r="A11" s="1">
        <v>8</v>
      </c>
      <c r="B11" s="59" t="s">
        <v>90</v>
      </c>
      <c r="C11" s="60">
        <v>17830</v>
      </c>
      <c r="D11" s="89" t="s">
        <v>114</v>
      </c>
      <c r="E11" s="85"/>
    </row>
    <row r="12" spans="1:5" ht="12.75">
      <c r="A12" s="1">
        <v>9</v>
      </c>
      <c r="B12" s="59" t="s">
        <v>34</v>
      </c>
      <c r="C12" s="60">
        <v>13750</v>
      </c>
      <c r="D12" s="89" t="s">
        <v>114</v>
      </c>
      <c r="E12" s="85"/>
    </row>
    <row r="13" spans="1:5" ht="12.75">
      <c r="A13" s="1">
        <v>10</v>
      </c>
      <c r="B13" s="59" t="s">
        <v>7</v>
      </c>
      <c r="C13" s="60">
        <v>12150</v>
      </c>
      <c r="D13" s="44" t="s">
        <v>115</v>
      </c>
      <c r="E13" s="85"/>
    </row>
    <row r="14" spans="1:5" ht="12.75">
      <c r="A14" s="1">
        <v>11</v>
      </c>
      <c r="B14" s="59" t="s">
        <v>87</v>
      </c>
      <c r="C14" s="60">
        <v>10890</v>
      </c>
      <c r="D14" s="89" t="s">
        <v>114</v>
      </c>
      <c r="E14" s="85"/>
    </row>
    <row r="15" spans="1:5" ht="12.75">
      <c r="A15" s="1">
        <v>12</v>
      </c>
      <c r="B15" s="59" t="s">
        <v>77</v>
      </c>
      <c r="C15" s="60">
        <v>8750</v>
      </c>
      <c r="D15" s="89" t="s">
        <v>114</v>
      </c>
      <c r="E15" s="85"/>
    </row>
    <row r="17" ht="12.75">
      <c r="B17" s="3" t="s">
        <v>141</v>
      </c>
    </row>
  </sheetData>
  <sheetProtection/>
  <mergeCells count="1">
    <mergeCell ref="B1:E1"/>
  </mergeCells>
  <printOptions/>
  <pageMargins left="0.68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25.421875" style="62" customWidth="1"/>
    <col min="2" max="2" width="7.421875" style="62" customWidth="1"/>
    <col min="3" max="3" width="13.140625" style="62" customWidth="1"/>
    <col min="4" max="7" width="11.421875" style="62" customWidth="1"/>
    <col min="8" max="8" width="13.421875" style="62" customWidth="1"/>
    <col min="9" max="16384" width="11.421875" style="62" customWidth="1"/>
  </cols>
  <sheetData>
    <row r="1" spans="1:8" ht="12.75">
      <c r="A1" s="102" t="s">
        <v>131</v>
      </c>
      <c r="B1" s="102"/>
      <c r="C1" s="102"/>
      <c r="D1" s="102"/>
      <c r="E1" s="102"/>
      <c r="F1" s="102"/>
      <c r="G1" s="102"/>
      <c r="H1" s="102"/>
    </row>
    <row r="2" spans="1:8" ht="25.5" customHeight="1">
      <c r="A2" s="107" t="s">
        <v>145</v>
      </c>
      <c r="B2" s="101"/>
      <c r="C2" s="101"/>
      <c r="D2" s="101"/>
      <c r="E2" s="101"/>
      <c r="F2" s="101"/>
      <c r="G2" s="101"/>
      <c r="H2" s="101"/>
    </row>
    <row r="3" spans="1:8" ht="41.25" customHeight="1">
      <c r="A3" s="107" t="s">
        <v>146</v>
      </c>
      <c r="B3" s="101"/>
      <c r="C3" s="101"/>
      <c r="D3" s="101"/>
      <c r="E3" s="101"/>
      <c r="F3" s="101"/>
      <c r="G3" s="101"/>
      <c r="H3" s="101"/>
    </row>
    <row r="4" spans="1:16" ht="56.25" customHeight="1" thickBot="1">
      <c r="A4" s="105" t="s">
        <v>133</v>
      </c>
      <c r="B4" s="105"/>
      <c r="C4" s="105"/>
      <c r="D4" s="105"/>
      <c r="E4" s="105"/>
      <c r="F4" s="105"/>
      <c r="G4" s="105"/>
      <c r="H4" s="105"/>
      <c r="I4" s="79"/>
      <c r="J4" s="79"/>
      <c r="K4" s="79"/>
      <c r="L4" s="79"/>
      <c r="M4" s="79"/>
      <c r="N4" s="79"/>
      <c r="O4" s="79"/>
      <c r="P4" s="79"/>
    </row>
    <row r="5" spans="1:4" s="67" customFormat="1" ht="22.5">
      <c r="A5" s="63" t="s">
        <v>92</v>
      </c>
      <c r="B5" s="64" t="s">
        <v>132</v>
      </c>
      <c r="C5" s="65"/>
      <c r="D5" s="66"/>
    </row>
    <row r="6" spans="1:4" s="67" customFormat="1" ht="12" thickBot="1">
      <c r="A6" s="68"/>
      <c r="B6" s="69" t="s">
        <v>88</v>
      </c>
      <c r="C6" s="65"/>
      <c r="D6" s="66"/>
    </row>
    <row r="7" spans="1:4" ht="12.75">
      <c r="A7" s="70" t="s">
        <v>93</v>
      </c>
      <c r="B7" s="71">
        <v>22356</v>
      </c>
      <c r="C7" s="72"/>
      <c r="D7" s="73"/>
    </row>
    <row r="8" spans="1:4" ht="12.75">
      <c r="A8" s="70" t="s">
        <v>94</v>
      </c>
      <c r="B8" s="71">
        <v>29860</v>
      </c>
      <c r="C8" s="72"/>
      <c r="D8" s="73"/>
    </row>
    <row r="9" spans="1:4" ht="12.75">
      <c r="A9" s="70" t="s">
        <v>95</v>
      </c>
      <c r="B9" s="71">
        <v>32780</v>
      </c>
      <c r="C9" s="72"/>
      <c r="D9" s="73"/>
    </row>
    <row r="10" spans="1:4" ht="12.75">
      <c r="A10" s="70" t="s">
        <v>96</v>
      </c>
      <c r="B10" s="71">
        <v>35970</v>
      </c>
      <c r="C10" s="72"/>
      <c r="D10" s="73"/>
    </row>
    <row r="11" spans="1:4" ht="12.75">
      <c r="A11" s="70" t="s">
        <v>97</v>
      </c>
      <c r="B11" s="71">
        <v>28900</v>
      </c>
      <c r="C11" s="72"/>
      <c r="D11" s="73"/>
    </row>
    <row r="12" spans="1:4" ht="12.75">
      <c r="A12" s="70" t="s">
        <v>98</v>
      </c>
      <c r="B12" s="71">
        <v>30415</v>
      </c>
      <c r="C12" s="72"/>
      <c r="D12" s="73"/>
    </row>
    <row r="13" spans="1:4" ht="12.75">
      <c r="A13" s="70" t="s">
        <v>99</v>
      </c>
      <c r="B13" s="71">
        <v>26784</v>
      </c>
      <c r="C13" s="72"/>
      <c r="D13" s="73"/>
    </row>
    <row r="14" spans="1:4" ht="12.75">
      <c r="A14" s="70" t="s">
        <v>100</v>
      </c>
      <c r="B14" s="71">
        <v>36284</v>
      </c>
      <c r="C14" s="72"/>
      <c r="D14" s="73"/>
    </row>
    <row r="15" spans="1:4" ht="12.75">
      <c r="A15" s="70" t="s">
        <v>103</v>
      </c>
      <c r="B15" s="71"/>
      <c r="C15" s="72"/>
      <c r="D15" s="73"/>
    </row>
    <row r="16" spans="1:4" ht="12.75">
      <c r="A16" s="70" t="s">
        <v>101</v>
      </c>
      <c r="B16" s="71"/>
      <c r="C16" s="72"/>
      <c r="D16" s="73"/>
    </row>
    <row r="17" spans="1:4" ht="12.75">
      <c r="A17" s="70" t="s">
        <v>117</v>
      </c>
      <c r="B17" s="71"/>
      <c r="C17" s="72"/>
      <c r="D17" s="73"/>
    </row>
    <row r="18" spans="1:4" ht="13.5" thickBot="1">
      <c r="A18" s="74" t="s">
        <v>118</v>
      </c>
      <c r="B18" s="75"/>
      <c r="C18" s="72"/>
      <c r="D18" s="73"/>
    </row>
    <row r="19" spans="1:4" ht="12.75">
      <c r="A19" s="109" t="s">
        <v>150</v>
      </c>
      <c r="B19" s="76">
        <f>SUM(B7:B18)</f>
        <v>243349</v>
      </c>
      <c r="C19" s="76"/>
      <c r="D19" s="76"/>
    </row>
    <row r="20" spans="1:2" ht="12.75">
      <c r="A20" s="77"/>
      <c r="B20" s="76"/>
    </row>
    <row r="21" spans="1:2" ht="12.75">
      <c r="A21" s="77"/>
      <c r="B21" s="76"/>
    </row>
    <row r="22" spans="1:2" ht="12.75">
      <c r="A22" s="77"/>
      <c r="B22" s="76"/>
    </row>
    <row r="23" spans="1:2" ht="12.75">
      <c r="A23" s="77"/>
      <c r="B23" s="76"/>
    </row>
    <row r="24" spans="1:2" ht="12.75">
      <c r="A24" s="77"/>
      <c r="B24" s="76"/>
    </row>
    <row r="25" spans="1:2" ht="12.75">
      <c r="A25" s="77"/>
      <c r="B25" s="76"/>
    </row>
    <row r="26" spans="1:2" ht="12.75">
      <c r="A26" s="77"/>
      <c r="B26" s="76"/>
    </row>
    <row r="27" spans="1:9" ht="12.75">
      <c r="A27" s="104"/>
      <c r="B27" s="104"/>
      <c r="C27" s="104"/>
      <c r="D27" s="104"/>
      <c r="F27" s="103"/>
      <c r="G27" s="103"/>
      <c r="H27" s="103"/>
      <c r="I27" s="103"/>
    </row>
    <row r="28" spans="1:4" ht="12.75">
      <c r="A28" s="78"/>
      <c r="B28" s="78"/>
      <c r="C28" s="78"/>
      <c r="D28" s="78"/>
    </row>
    <row r="29" spans="1:2" ht="12.75">
      <c r="A29" s="77"/>
      <c r="B29" s="76"/>
    </row>
    <row r="30" spans="1:2" ht="12.75">
      <c r="A30" s="77"/>
      <c r="B30" s="76"/>
    </row>
    <row r="31" spans="1:2" ht="12.75">
      <c r="A31" s="77"/>
      <c r="B31" s="76"/>
    </row>
    <row r="46" spans="1:9" ht="12.75">
      <c r="A46" s="103"/>
      <c r="B46" s="103"/>
      <c r="C46" s="103"/>
      <c r="D46" s="103"/>
      <c r="F46" s="103"/>
      <c r="G46" s="103"/>
      <c r="H46" s="103"/>
      <c r="I46" s="103"/>
    </row>
    <row r="65" spans="1:4" ht="12.75">
      <c r="A65" s="103"/>
      <c r="B65" s="103"/>
      <c r="C65" s="103"/>
      <c r="D65" s="103"/>
    </row>
    <row r="72" spans="1:9" ht="28.5" customHeight="1">
      <c r="A72" s="108" t="s">
        <v>151</v>
      </c>
      <c r="B72" s="100"/>
      <c r="C72" s="100"/>
      <c r="D72" s="100"/>
      <c r="E72" s="100"/>
      <c r="F72" s="100"/>
      <c r="G72" s="100"/>
      <c r="H72" s="100"/>
      <c r="I72" s="100"/>
    </row>
    <row r="74" ht="12.75">
      <c r="A74" s="80" t="s">
        <v>134</v>
      </c>
    </row>
    <row r="75" ht="12.75">
      <c r="A75" s="80" t="s">
        <v>135</v>
      </c>
    </row>
    <row r="76" spans="1:3" ht="12.75">
      <c r="A76" s="52" t="s">
        <v>152</v>
      </c>
      <c r="C76" s="80" t="s">
        <v>136</v>
      </c>
    </row>
    <row r="77" spans="2:4" ht="21.75" customHeight="1">
      <c r="B77" s="81" t="s">
        <v>137</v>
      </c>
      <c r="C77" s="82">
        <f>25306*(12)^0.1307</f>
        <v>35016.480458034195</v>
      </c>
      <c r="D77" s="83" t="s">
        <v>138</v>
      </c>
    </row>
    <row r="79" ht="12.75">
      <c r="A79" s="80" t="s">
        <v>139</v>
      </c>
    </row>
  </sheetData>
  <sheetProtection/>
  <mergeCells count="10">
    <mergeCell ref="A72:I72"/>
    <mergeCell ref="A2:H2"/>
    <mergeCell ref="A3:H3"/>
    <mergeCell ref="A1:H1"/>
    <mergeCell ref="A46:D46"/>
    <mergeCell ref="F46:I46"/>
    <mergeCell ref="A65:D65"/>
    <mergeCell ref="A27:D27"/>
    <mergeCell ref="F27:I27"/>
    <mergeCell ref="A4:H4"/>
  </mergeCells>
  <printOptions/>
  <pageMargins left="0.7480314960629921" right="0.7480314960629921" top="0.3937007874015748" bottom="0.3937007874015748" header="0" footer="0"/>
  <pageSetup fitToHeight="2" fitToWidth="1" orientation="portrait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Hoviedo</dc:creator>
  <cp:keywords/>
  <dc:description/>
  <cp:lastModifiedBy>HOME</cp:lastModifiedBy>
  <cp:lastPrinted>2018-10-02T14:31:14Z</cp:lastPrinted>
  <dcterms:created xsi:type="dcterms:W3CDTF">2003-06-08T23:46:52Z</dcterms:created>
  <dcterms:modified xsi:type="dcterms:W3CDTF">2019-09-19T12:00:23Z</dcterms:modified>
  <cp:category/>
  <cp:version/>
  <cp:contentType/>
  <cp:contentStatus/>
</cp:coreProperties>
</file>