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ENCIA_REV\CALIDAD 2019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4" i="1"/>
  <c r="F14" i="1"/>
  <c r="F15" i="1"/>
  <c r="F16" i="1"/>
  <c r="F17" i="1"/>
  <c r="F18" i="1"/>
  <c r="F19" i="1"/>
  <c r="F20" i="1"/>
  <c r="F21" i="1"/>
  <c r="F22" i="1"/>
  <c r="F23" i="1"/>
  <c r="F13" i="1"/>
  <c r="D14" i="1"/>
  <c r="D15" i="1"/>
  <c r="D16" i="1"/>
  <c r="D17" i="1"/>
  <c r="D18" i="1"/>
  <c r="D19" i="1"/>
  <c r="D20" i="1"/>
  <c r="D21" i="1"/>
  <c r="D22" i="1"/>
  <c r="D23" i="1"/>
  <c r="F24" i="1" l="1"/>
  <c r="D13" i="1"/>
  <c r="D24" i="1" s="1"/>
  <c r="G15" i="1" l="1"/>
  <c r="G19" i="1"/>
  <c r="G23" i="1"/>
  <c r="G16" i="1"/>
  <c r="G20" i="1"/>
  <c r="G13" i="1"/>
  <c r="F47" i="1"/>
  <c r="F42" i="1"/>
  <c r="G17" i="1"/>
  <c r="G21" i="1"/>
  <c r="G14" i="1"/>
  <c r="G18" i="1"/>
  <c r="G22" i="1"/>
  <c r="G24" i="1" l="1"/>
  <c r="G25" i="1" s="1"/>
  <c r="F43" i="1" l="1"/>
  <c r="F50" i="1"/>
  <c r="F48" i="1"/>
  <c r="F52" i="1" s="1"/>
</calcChain>
</file>

<file path=xl/sharedStrings.xml><?xml version="1.0" encoding="utf-8"?>
<sst xmlns="http://schemas.openxmlformats.org/spreadsheetml/2006/main" count="45" uniqueCount="44">
  <si>
    <t>PROCESOS:</t>
  </si>
  <si>
    <t>NRO.</t>
  </si>
  <si>
    <t>CARACTERISTICA DE CALIDAD</t>
  </si>
  <si>
    <t>ESPECIFICACIONES</t>
  </si>
  <si>
    <t>PROCESO</t>
  </si>
  <si>
    <t>Cortar</t>
  </si>
  <si>
    <t>Perforar</t>
  </si>
  <si>
    <t>Trat. Termico</t>
  </si>
  <si>
    <t>Acabado</t>
  </si>
  <si>
    <t>Dureza</t>
  </si>
  <si>
    <t>Imperf. Superficiales</t>
  </si>
  <si>
    <t>100,50 +-0,10 mm</t>
  </si>
  <si>
    <t>19,50 +-0,10 mm</t>
  </si>
  <si>
    <t>55 +- 2 RC</t>
  </si>
  <si>
    <t>&lt;4/pieza</t>
  </si>
  <si>
    <t>longitud inicial</t>
  </si>
  <si>
    <t>diámetro</t>
  </si>
  <si>
    <t>OBSERVAC.</t>
  </si>
  <si>
    <t>Longitud final 100,00 +- 0,10 mm</t>
  </si>
  <si>
    <t>HOJA DE VERIFICACION DEL PROCESO DE CORTE (EN BASE A UNA MUESTRA DE 100 PZAS.)</t>
  </si>
  <si>
    <t>CLASE</t>
  </si>
  <si>
    <t>PUNTO MEDIO Xi</t>
  </si>
  <si>
    <t>FRECUENCIA</t>
  </si>
  <si>
    <t>INTERV. DE CLASE DE - A</t>
  </si>
  <si>
    <t>HISTOGRAMA DE LOS PROCESOS DE CORTE</t>
  </si>
  <si>
    <t>PROMEDIO</t>
  </si>
  <si>
    <t>Entonces tenemos:</t>
  </si>
  <si>
    <t>S desviación estándar</t>
  </si>
  <si>
    <t>S</t>
  </si>
  <si>
    <t>Xi media de Los puntos medios de cada clase =</t>
  </si>
  <si>
    <t>M = (LCS-LCI)2  =&gt; LCS = 100,6;  LCI = 100,4</t>
  </si>
  <si>
    <t>k =  (IM-XI)*2/T</t>
  </si>
  <si>
    <t>T= Limites de tolerancia = LTS - LTI  :   LTS= 100,1;   LTI = 99,9</t>
  </si>
  <si>
    <t>K=</t>
  </si>
  <si>
    <t>EL INDICE DE CAPACIDAD POTENCIAL Cp = (LTS-LTI)/6S</t>
  </si>
  <si>
    <t>Cp =</t>
  </si>
  <si>
    <t>INDICE DE CAPACIDAD REAL Cpk = (1 - k)*Cp</t>
  </si>
  <si>
    <t>Cpk =</t>
  </si>
  <si>
    <t xml:space="preserve">CONCLUSION: </t>
  </si>
  <si>
    <t>Cpk &lt; Cp  =&gt;  OK</t>
  </si>
  <si>
    <t>LAS ESPECIFICACIONES DEL CLIENTE (PROCESO AMARILLO)</t>
  </si>
  <si>
    <t>PERO:  1&lt; Cp &lt; 1,33 :  EL PROCESO ES CAPAZ, PERO SATISFACE MEDIANAMENTE</t>
  </si>
  <si>
    <t>EJM. 2</t>
  </si>
  <si>
    <t>Una empresa de produccion de minerales concreta un negocio con un cliente importante para exportar 50 mil T de concentrados de Pb en contenedores de 25 T. Las exigencias del cliente son estrictas en cuanto a la ley del concentrado: 70% +0,5 - 0,2%. Se obtiene una muestra en 120 contenedores con los resultados del cuadro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</si>
</sst>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000"/>
    <numFmt numFmtId="167" formatCode="0.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3" xfId="0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8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/>
    <xf numFmtId="0" fontId="0" fillId="0" borderId="2" xfId="0" applyFill="1" applyBorder="1" applyAlignment="1">
      <alignment horizontal="center"/>
    </xf>
    <xf numFmtId="165" fontId="0" fillId="0" borderId="1" xfId="0" applyNumberFormat="1" applyBorder="1"/>
    <xf numFmtId="165" fontId="0" fillId="0" borderId="8" xfId="0" applyNumberFormat="1" applyBorder="1"/>
    <xf numFmtId="165" fontId="0" fillId="0" borderId="2" xfId="0" applyNumberFormat="1" applyFill="1" applyBorder="1"/>
    <xf numFmtId="165" fontId="0" fillId="0" borderId="3" xfId="0" applyNumberFormat="1" applyBorder="1"/>
    <xf numFmtId="0" fontId="0" fillId="0" borderId="1" xfId="0" applyNumberFormat="1" applyBorder="1"/>
    <xf numFmtId="0" fontId="0" fillId="0" borderId="0" xfId="0" applyNumberFormat="1" applyFill="1" applyBorder="1"/>
    <xf numFmtId="0" fontId="0" fillId="0" borderId="0" xfId="0" applyNumberFormat="1" applyBorder="1"/>
    <xf numFmtId="167" fontId="0" fillId="0" borderId="0" xfId="0" applyNumberFormat="1" applyFill="1" applyBorder="1"/>
    <xf numFmtId="165" fontId="0" fillId="2" borderId="3" xfId="0" applyNumberFormat="1" applyFill="1" applyBorder="1"/>
    <xf numFmtId="0" fontId="1" fillId="2" borderId="3" xfId="0" applyFont="1" applyFill="1" applyBorder="1"/>
    <xf numFmtId="0" fontId="1" fillId="4" borderId="0" xfId="0" applyFont="1" applyFill="1" applyAlignment="1">
      <alignment horizontal="right"/>
    </xf>
    <xf numFmtId="165" fontId="1" fillId="4" borderId="0" xfId="0" applyNumberFormat="1" applyFont="1" applyFill="1"/>
    <xf numFmtId="0" fontId="1" fillId="2" borderId="0" xfId="0" applyFont="1" applyFill="1" applyAlignment="1">
      <alignment horizontal="right"/>
    </xf>
    <xf numFmtId="165" fontId="1" fillId="2" borderId="0" xfId="0" applyNumberFormat="1" applyFont="1" applyFill="1"/>
    <xf numFmtId="0" fontId="1" fillId="5" borderId="0" xfId="0" applyFont="1" applyFill="1" applyAlignment="1">
      <alignment horizontal="right"/>
    </xf>
    <xf numFmtId="165" fontId="1" fillId="5" borderId="0" xfId="0" applyNumberFormat="1" applyFont="1" applyFill="1"/>
    <xf numFmtId="0" fontId="1" fillId="0" borderId="0" xfId="0" applyFont="1"/>
    <xf numFmtId="0" fontId="2" fillId="3" borderId="0" xfId="0" applyFont="1" applyFill="1"/>
    <xf numFmtId="0" fontId="0" fillId="3" borderId="0" xfId="0" applyFill="1"/>
    <xf numFmtId="0" fontId="0" fillId="0" borderId="3" xfId="0" applyNumberFormat="1" applyBorder="1"/>
    <xf numFmtId="0" fontId="0" fillId="0" borderId="4" xfId="0" applyBorder="1"/>
    <xf numFmtId="165" fontId="0" fillId="2" borderId="9" xfId="0" applyNumberFormat="1" applyFill="1" applyBorder="1"/>
    <xf numFmtId="0" fontId="0" fillId="0" borderId="8" xfId="0" applyNumberFormat="1" applyBorder="1"/>
    <xf numFmtId="167" fontId="0" fillId="0" borderId="2" xfId="0" applyNumberFormat="1" applyFill="1" applyBorder="1"/>
    <xf numFmtId="166" fontId="2" fillId="2" borderId="2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 vertical="center" textRotation="90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Hoja1!$E$12</c:f>
              <c:strCache>
                <c:ptCount val="1"/>
                <c:pt idx="0">
                  <c:v>FRECUENCIA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Hoja1!$D$13:$D$23</c:f>
              <c:numCache>
                <c:formatCode>0.000</c:formatCode>
                <c:ptCount val="11"/>
                <c:pt idx="0">
                  <c:v>100.455</c:v>
                </c:pt>
                <c:pt idx="1">
                  <c:v>100.45833333333333</c:v>
                </c:pt>
                <c:pt idx="2">
                  <c:v>100.46590909090909</c:v>
                </c:pt>
                <c:pt idx="3">
                  <c:v>100.47558823529413</c:v>
                </c:pt>
                <c:pt idx="4">
                  <c:v>100.48543478260871</c:v>
                </c:pt>
                <c:pt idx="5">
                  <c:v>100.49600000000002</c:v>
                </c:pt>
                <c:pt idx="6">
                  <c:v>100.5057142857143</c:v>
                </c:pt>
                <c:pt idx="7">
                  <c:v>100.51625000000003</c:v>
                </c:pt>
                <c:pt idx="8">
                  <c:v>100.52625000000003</c:v>
                </c:pt>
                <c:pt idx="9">
                  <c:v>100.53833333333337</c:v>
                </c:pt>
                <c:pt idx="10">
                  <c:v>100.55000000000004</c:v>
                </c:pt>
              </c:numCache>
            </c:numRef>
          </c:xVal>
          <c:yVal>
            <c:numRef>
              <c:f>Hoja1!$E$13:$E$23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11</c:v>
                </c:pt>
                <c:pt idx="3">
                  <c:v>17</c:v>
                </c:pt>
                <c:pt idx="4">
                  <c:v>23</c:v>
                </c:pt>
                <c:pt idx="5">
                  <c:v>10</c:v>
                </c:pt>
                <c:pt idx="6">
                  <c:v>14</c:v>
                </c:pt>
                <c:pt idx="7">
                  <c:v>8</c:v>
                </c:pt>
                <c:pt idx="8">
                  <c:v>8</c:v>
                </c:pt>
                <c:pt idx="9">
                  <c:v>3</c:v>
                </c:pt>
                <c:pt idx="10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330520"/>
        <c:axId val="393330912"/>
      </c:scatterChart>
      <c:valAx>
        <c:axId val="393330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393330912"/>
        <c:crosses val="autoZero"/>
        <c:crossBetween val="midCat"/>
      </c:valAx>
      <c:valAx>
        <c:axId val="39333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393330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26</xdr:row>
      <xdr:rowOff>23812</xdr:rowOff>
    </xdr:from>
    <xdr:to>
      <xdr:col>6</xdr:col>
      <xdr:colOff>304800</xdr:colOff>
      <xdr:row>40</xdr:row>
      <xdr:rowOff>100012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A2" sqref="A2:G2"/>
    </sheetView>
  </sheetViews>
  <sheetFormatPr baseColWidth="10" defaultRowHeight="15" x14ac:dyDescent="0.25"/>
  <cols>
    <col min="1" max="1" width="6.85546875" customWidth="1"/>
    <col min="2" max="2" width="13" customWidth="1"/>
    <col min="3" max="3" width="19.7109375" customWidth="1"/>
    <col min="4" max="4" width="17.85546875" customWidth="1"/>
    <col min="5" max="5" width="17.28515625" customWidth="1"/>
    <col min="7" max="7" width="11.42578125" customWidth="1"/>
  </cols>
  <sheetData>
    <row r="1" spans="1:8" x14ac:dyDescent="0.25">
      <c r="A1" t="s">
        <v>42</v>
      </c>
    </row>
    <row r="2" spans="1:8" ht="79.5" customHeight="1" x14ac:dyDescent="0.25">
      <c r="A2" s="46" t="s">
        <v>43</v>
      </c>
      <c r="B2" s="46"/>
      <c r="C2" s="46"/>
      <c r="D2" s="46"/>
      <c r="E2" s="46"/>
      <c r="F2" s="46"/>
      <c r="G2" s="46"/>
    </row>
    <row r="3" spans="1:8" ht="15.75" thickBot="1" x14ac:dyDescent="0.3">
      <c r="A3" t="s">
        <v>0</v>
      </c>
    </row>
    <row r="4" spans="1:8" ht="30.75" thickBot="1" x14ac:dyDescent="0.3">
      <c r="A4" s="3" t="s">
        <v>1</v>
      </c>
      <c r="B4" s="4" t="s">
        <v>4</v>
      </c>
      <c r="C4" s="5" t="s">
        <v>2</v>
      </c>
      <c r="D4" s="5" t="s">
        <v>3</v>
      </c>
      <c r="E4" s="47" t="s">
        <v>17</v>
      </c>
      <c r="F4" s="47"/>
      <c r="G4" s="9"/>
    </row>
    <row r="5" spans="1:8" x14ac:dyDescent="0.25">
      <c r="A5" s="6">
        <v>1</v>
      </c>
      <c r="B5" s="2" t="s">
        <v>5</v>
      </c>
      <c r="C5" s="2" t="s">
        <v>15</v>
      </c>
      <c r="D5" s="26" t="s">
        <v>11</v>
      </c>
      <c r="E5" s="48" t="s">
        <v>18</v>
      </c>
      <c r="F5" s="48"/>
      <c r="G5" s="8"/>
    </row>
    <row r="6" spans="1:8" x14ac:dyDescent="0.25">
      <c r="A6" s="7">
        <v>2</v>
      </c>
      <c r="B6" s="1" t="s">
        <v>6</v>
      </c>
      <c r="C6" s="1" t="s">
        <v>16</v>
      </c>
      <c r="D6" s="1" t="s">
        <v>12</v>
      </c>
      <c r="E6" s="42"/>
      <c r="F6" s="42"/>
      <c r="G6" s="9"/>
    </row>
    <row r="7" spans="1:8" x14ac:dyDescent="0.25">
      <c r="A7" s="7">
        <v>3</v>
      </c>
      <c r="B7" s="1" t="s">
        <v>7</v>
      </c>
      <c r="C7" s="1" t="s">
        <v>9</v>
      </c>
      <c r="D7" s="1" t="s">
        <v>13</v>
      </c>
      <c r="E7" s="42"/>
      <c r="F7" s="42"/>
      <c r="G7" s="9"/>
    </row>
    <row r="8" spans="1:8" x14ac:dyDescent="0.25">
      <c r="A8" s="7">
        <v>4</v>
      </c>
      <c r="B8" s="1" t="s">
        <v>8</v>
      </c>
      <c r="C8" s="1" t="s">
        <v>10</v>
      </c>
      <c r="D8" s="1" t="s">
        <v>14</v>
      </c>
      <c r="E8" s="42"/>
      <c r="F8" s="42"/>
      <c r="G8" s="9"/>
    </row>
    <row r="10" spans="1:8" x14ac:dyDescent="0.25">
      <c r="A10" t="s">
        <v>19</v>
      </c>
    </row>
    <row r="11" spans="1:8" ht="15.75" thickBot="1" x14ac:dyDescent="0.3"/>
    <row r="12" spans="1:8" ht="15.75" thickBot="1" x14ac:dyDescent="0.3">
      <c r="A12" s="37" t="s">
        <v>20</v>
      </c>
      <c r="B12" s="44" t="s">
        <v>23</v>
      </c>
      <c r="C12" s="45"/>
      <c r="D12" s="13" t="s">
        <v>21</v>
      </c>
      <c r="E12" s="14" t="s">
        <v>22</v>
      </c>
      <c r="F12" s="16" t="s">
        <v>25</v>
      </c>
      <c r="G12" s="16" t="s">
        <v>28</v>
      </c>
    </row>
    <row r="13" spans="1:8" x14ac:dyDescent="0.25">
      <c r="A13" s="11">
        <v>1</v>
      </c>
      <c r="B13" s="12">
        <v>100.44499999999999</v>
      </c>
      <c r="C13" s="11">
        <v>100.455</v>
      </c>
      <c r="D13" s="25">
        <f>((C13-B13)/E13)+B13</f>
        <v>100.455</v>
      </c>
      <c r="E13" s="12">
        <v>1</v>
      </c>
      <c r="F13" s="20">
        <f>((B13+C13)/2)</f>
        <v>100.44999999999999</v>
      </c>
      <c r="G13" s="36">
        <f>(D$24-D13)^2</f>
        <v>1.8086699191966194E-3</v>
      </c>
      <c r="H13" s="23"/>
    </row>
    <row r="14" spans="1:8" x14ac:dyDescent="0.25">
      <c r="A14" s="1">
        <v>2</v>
      </c>
      <c r="B14" s="7">
        <v>100.455</v>
      </c>
      <c r="C14" s="1">
        <v>100.465</v>
      </c>
      <c r="D14" s="25">
        <f t="shared" ref="D14:D23" si="0">((C14-B14)/E14)+B14</f>
        <v>100.45833333333333</v>
      </c>
      <c r="E14" s="7">
        <v>3</v>
      </c>
      <c r="F14" s="17">
        <f t="shared" ref="F14:F23" si="1">((B14+C14)/2)</f>
        <v>100.46000000000001</v>
      </c>
      <c r="G14" s="21">
        <f t="shared" ref="G14:G23" si="2">(D$24-D14)^2</f>
        <v>1.5362579629182548E-3</v>
      </c>
      <c r="H14" s="23"/>
    </row>
    <row r="15" spans="1:8" x14ac:dyDescent="0.25">
      <c r="A15" s="1">
        <v>3</v>
      </c>
      <c r="B15" s="7">
        <v>100.465</v>
      </c>
      <c r="C15" s="1">
        <v>100.47500000000001</v>
      </c>
      <c r="D15" s="25">
        <f t="shared" si="0"/>
        <v>100.46590909090909</v>
      </c>
      <c r="E15" s="7">
        <v>11</v>
      </c>
      <c r="F15" s="17">
        <f t="shared" si="1"/>
        <v>100.47</v>
      </c>
      <c r="G15" s="21">
        <f t="shared" si="2"/>
        <v>9.9978450856555044E-4</v>
      </c>
      <c r="H15" s="23"/>
    </row>
    <row r="16" spans="1:8" x14ac:dyDescent="0.25">
      <c r="A16" s="1">
        <v>4</v>
      </c>
      <c r="B16" s="7">
        <v>100.47500000000001</v>
      </c>
      <c r="C16" s="1">
        <v>100.48500000000001</v>
      </c>
      <c r="D16" s="25">
        <f t="shared" si="0"/>
        <v>100.47558823529413</v>
      </c>
      <c r="E16" s="7">
        <v>17</v>
      </c>
      <c r="F16" s="17">
        <f t="shared" si="1"/>
        <v>100.48000000000002</v>
      </c>
      <c r="G16" s="21">
        <f t="shared" si="2"/>
        <v>4.8137346490332732E-4</v>
      </c>
      <c r="H16" s="23"/>
    </row>
    <row r="17" spans="1:8" x14ac:dyDescent="0.25">
      <c r="A17" s="1">
        <v>5</v>
      </c>
      <c r="B17" s="7">
        <v>100.48500000000001</v>
      </c>
      <c r="C17" s="1">
        <v>100.49500000000002</v>
      </c>
      <c r="D17" s="25">
        <f t="shared" si="0"/>
        <v>100.48543478260871</v>
      </c>
      <c r="E17" s="7">
        <v>23</v>
      </c>
      <c r="F17" s="17">
        <f t="shared" si="1"/>
        <v>100.49000000000001</v>
      </c>
      <c r="G17" s="21">
        <f t="shared" si="2"/>
        <v>1.4625703546793228E-4</v>
      </c>
      <c r="H17" s="23"/>
    </row>
    <row r="18" spans="1:8" x14ac:dyDescent="0.25">
      <c r="A18" s="1">
        <v>6</v>
      </c>
      <c r="B18" s="7">
        <v>100.49500000000002</v>
      </c>
      <c r="C18" s="1">
        <v>100.50500000000002</v>
      </c>
      <c r="D18" s="25">
        <f t="shared" si="0"/>
        <v>100.49600000000002</v>
      </c>
      <c r="E18" s="7">
        <v>10</v>
      </c>
      <c r="F18" s="17">
        <f t="shared" si="1"/>
        <v>100.50000000000003</v>
      </c>
      <c r="G18" s="21">
        <f t="shared" si="2"/>
        <v>2.3361903030672665E-6</v>
      </c>
      <c r="H18" s="23"/>
    </row>
    <row r="19" spans="1:8" x14ac:dyDescent="0.25">
      <c r="A19" s="1">
        <v>7</v>
      </c>
      <c r="B19" s="7">
        <v>100.50500000000002</v>
      </c>
      <c r="C19" s="1">
        <v>100.51500000000003</v>
      </c>
      <c r="D19" s="25">
        <f t="shared" si="0"/>
        <v>100.5057142857143</v>
      </c>
      <c r="E19" s="7">
        <v>14</v>
      </c>
      <c r="F19" s="17">
        <f t="shared" si="1"/>
        <v>100.51000000000002</v>
      </c>
      <c r="G19" s="21">
        <f t="shared" si="2"/>
        <v>6.7007740849382523E-5</v>
      </c>
      <c r="H19" s="23"/>
    </row>
    <row r="20" spans="1:8" x14ac:dyDescent="0.25">
      <c r="A20" s="1">
        <v>8</v>
      </c>
      <c r="B20" s="7">
        <v>100.51500000000003</v>
      </c>
      <c r="C20" s="1">
        <v>100.52500000000003</v>
      </c>
      <c r="D20" s="25">
        <f t="shared" si="0"/>
        <v>100.51625000000003</v>
      </c>
      <c r="E20" s="7">
        <v>8</v>
      </c>
      <c r="F20" s="17">
        <f t="shared" si="1"/>
        <v>100.52000000000004</v>
      </c>
      <c r="G20" s="21">
        <f t="shared" si="2"/>
        <v>3.5049605591174225E-4</v>
      </c>
      <c r="H20" s="23"/>
    </row>
    <row r="21" spans="1:8" x14ac:dyDescent="0.25">
      <c r="A21" s="1">
        <v>9</v>
      </c>
      <c r="B21" s="7">
        <v>100.52500000000003</v>
      </c>
      <c r="C21" s="1">
        <v>100.53500000000004</v>
      </c>
      <c r="D21" s="25">
        <f t="shared" si="0"/>
        <v>100.52625000000003</v>
      </c>
      <c r="E21" s="7">
        <v>8</v>
      </c>
      <c r="F21" s="17">
        <f t="shared" si="1"/>
        <v>100.53000000000003</v>
      </c>
      <c r="G21" s="21">
        <f t="shared" si="2"/>
        <v>8.2492685374348706E-4</v>
      </c>
      <c r="H21" s="23"/>
    </row>
    <row r="22" spans="1:8" x14ac:dyDescent="0.25">
      <c r="A22" s="1">
        <v>10</v>
      </c>
      <c r="B22" s="7">
        <v>100.53500000000004</v>
      </c>
      <c r="C22" s="1">
        <v>100.54500000000004</v>
      </c>
      <c r="D22" s="25">
        <f t="shared" si="0"/>
        <v>100.53833333333337</v>
      </c>
      <c r="E22" s="7">
        <v>3</v>
      </c>
      <c r="F22" s="17">
        <f t="shared" si="1"/>
        <v>100.54000000000005</v>
      </c>
      <c r="G22" s="21">
        <f t="shared" si="2"/>
        <v>1.6650376789013213E-3</v>
      </c>
      <c r="H22" s="23"/>
    </row>
    <row r="23" spans="1:8" ht="15.75" thickBot="1" x14ac:dyDescent="0.3">
      <c r="A23" s="1">
        <v>11</v>
      </c>
      <c r="B23" s="7">
        <v>100.54500000000004</v>
      </c>
      <c r="C23" s="1">
        <v>100.55500000000005</v>
      </c>
      <c r="D23" s="38">
        <f t="shared" si="0"/>
        <v>100.55000000000004</v>
      </c>
      <c r="E23" s="10">
        <v>2</v>
      </c>
      <c r="F23" s="18">
        <f t="shared" si="1"/>
        <v>100.55000000000004</v>
      </c>
      <c r="G23" s="39">
        <f t="shared" si="2"/>
        <v>2.7532624985941419E-3</v>
      </c>
      <c r="H23" s="23"/>
    </row>
    <row r="24" spans="1:8" ht="15.75" thickBot="1" x14ac:dyDescent="0.3">
      <c r="D24" s="19">
        <f t="shared" ref="D24" si="3">SUM(D13:D23)/11</f>
        <v>100.49752846010846</v>
      </c>
      <c r="E24" s="19"/>
      <c r="F24" s="19">
        <f>SUM(F13:F23)/11</f>
        <v>100.50000000000001</v>
      </c>
      <c r="G24" s="40">
        <f>SUM(G13:G23)/11</f>
        <v>9.6685544630498415E-4</v>
      </c>
      <c r="H24" s="24"/>
    </row>
    <row r="25" spans="1:8" ht="16.5" thickBot="1" x14ac:dyDescent="0.3">
      <c r="G25" s="41">
        <f>SQRT(G24)</f>
        <v>3.1094299257339506E-2</v>
      </c>
      <c r="H25" s="22"/>
    </row>
    <row r="26" spans="1:8" x14ac:dyDescent="0.25">
      <c r="A26" t="s">
        <v>24</v>
      </c>
    </row>
    <row r="27" spans="1:8" x14ac:dyDescent="0.25">
      <c r="B27" s="43" t="s">
        <v>21</v>
      </c>
    </row>
    <row r="28" spans="1:8" x14ac:dyDescent="0.25">
      <c r="B28" s="43"/>
    </row>
    <row r="29" spans="1:8" x14ac:dyDescent="0.25">
      <c r="B29" s="43"/>
    </row>
    <row r="30" spans="1:8" x14ac:dyDescent="0.25">
      <c r="B30" s="43"/>
    </row>
    <row r="31" spans="1:8" x14ac:dyDescent="0.25">
      <c r="B31" s="43"/>
    </row>
    <row r="32" spans="1:8" x14ac:dyDescent="0.25">
      <c r="B32" s="43"/>
    </row>
    <row r="33" spans="1:6" x14ac:dyDescent="0.25">
      <c r="B33" s="43"/>
    </row>
    <row r="34" spans="1:6" x14ac:dyDescent="0.25">
      <c r="B34" s="43"/>
    </row>
    <row r="35" spans="1:6" x14ac:dyDescent="0.25">
      <c r="B35" s="43"/>
    </row>
    <row r="36" spans="1:6" x14ac:dyDescent="0.25">
      <c r="B36" s="43"/>
    </row>
    <row r="37" spans="1:6" x14ac:dyDescent="0.25">
      <c r="B37" s="43"/>
    </row>
    <row r="38" spans="1:6" x14ac:dyDescent="0.25">
      <c r="B38" s="43"/>
    </row>
    <row r="39" spans="1:6" x14ac:dyDescent="0.25">
      <c r="B39" s="43"/>
    </row>
    <row r="40" spans="1:6" x14ac:dyDescent="0.25">
      <c r="B40" s="43"/>
    </row>
    <row r="41" spans="1:6" x14ac:dyDescent="0.25">
      <c r="B41" s="43"/>
    </row>
    <row r="42" spans="1:6" x14ac:dyDescent="0.25">
      <c r="A42" t="s">
        <v>26</v>
      </c>
      <c r="C42" t="s">
        <v>29</v>
      </c>
      <c r="F42" s="15">
        <f>D24</f>
        <v>100.49752846010846</v>
      </c>
    </row>
    <row r="43" spans="1:6" x14ac:dyDescent="0.25">
      <c r="C43" t="s">
        <v>27</v>
      </c>
      <c r="F43">
        <f>G25</f>
        <v>3.1094299257339506E-2</v>
      </c>
    </row>
    <row r="44" spans="1:6" x14ac:dyDescent="0.25">
      <c r="C44" t="s">
        <v>30</v>
      </c>
      <c r="F44">
        <f>(100.6+100.4)/2</f>
        <v>100.5</v>
      </c>
    </row>
    <row r="46" spans="1:6" x14ac:dyDescent="0.25">
      <c r="C46" t="s">
        <v>32</v>
      </c>
      <c r="F46">
        <f>100.1-99.9</f>
        <v>0.19999999999998863</v>
      </c>
    </row>
    <row r="47" spans="1:6" x14ac:dyDescent="0.25">
      <c r="C47" t="s">
        <v>31</v>
      </c>
      <c r="F47">
        <f>ABS(F44-D24)</f>
        <v>2.471539891544694E-3</v>
      </c>
    </row>
    <row r="48" spans="1:6" x14ac:dyDescent="0.25">
      <c r="E48" s="29" t="s">
        <v>33</v>
      </c>
      <c r="F48" s="30">
        <f>F47/(2*G25)</f>
        <v>3.9742653003529436E-2</v>
      </c>
    </row>
    <row r="50" spans="1:7" x14ac:dyDescent="0.25">
      <c r="A50" s="33" t="s">
        <v>34</v>
      </c>
      <c r="E50" s="27" t="s">
        <v>35</v>
      </c>
      <c r="F50" s="28">
        <f>F46/(6*G25)</f>
        <v>1.072007864125236</v>
      </c>
    </row>
    <row r="51" spans="1:7" x14ac:dyDescent="0.25">
      <c r="A51" s="33"/>
    </row>
    <row r="52" spans="1:7" x14ac:dyDescent="0.25">
      <c r="A52" s="33" t="s">
        <v>36</v>
      </c>
      <c r="E52" s="31" t="s">
        <v>37</v>
      </c>
      <c r="F52" s="32">
        <f>(1-F48)*F50</f>
        <v>1.0294034275642521</v>
      </c>
    </row>
    <row r="53" spans="1:7" x14ac:dyDescent="0.25">
      <c r="A53" s="33"/>
    </row>
    <row r="54" spans="1:7" ht="15.75" x14ac:dyDescent="0.25">
      <c r="A54" s="33" t="s">
        <v>38</v>
      </c>
      <c r="C54" s="34" t="s">
        <v>39</v>
      </c>
    </row>
    <row r="55" spans="1:7" ht="15.75" x14ac:dyDescent="0.25">
      <c r="C55" s="34" t="s">
        <v>41</v>
      </c>
      <c r="D55" s="35"/>
      <c r="E55" s="35"/>
      <c r="F55" s="35"/>
      <c r="G55" s="35"/>
    </row>
    <row r="56" spans="1:7" ht="15.75" x14ac:dyDescent="0.25">
      <c r="C56" s="34" t="s">
        <v>40</v>
      </c>
      <c r="D56" s="35"/>
      <c r="E56" s="35"/>
      <c r="F56" s="35"/>
      <c r="G56" s="35"/>
    </row>
  </sheetData>
  <mergeCells count="8">
    <mergeCell ref="E8:F8"/>
    <mergeCell ref="B27:B41"/>
    <mergeCell ref="B12:C12"/>
    <mergeCell ref="A2:G2"/>
    <mergeCell ref="E4:F4"/>
    <mergeCell ref="E5:F5"/>
    <mergeCell ref="E6:F6"/>
    <mergeCell ref="E7:F7"/>
  </mergeCells>
  <pageMargins left="0.51181102362204722" right="0.31496062992125984" top="0.35433070866141736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2019-06-13T16:31:29Z</cp:lastPrinted>
  <dcterms:created xsi:type="dcterms:W3CDTF">2019-06-13T15:38:07Z</dcterms:created>
  <dcterms:modified xsi:type="dcterms:W3CDTF">2019-06-14T14:21:59Z</dcterms:modified>
</cp:coreProperties>
</file>