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D:\DOCENCIA\EC.PROD_QQ\G_2016\"/>
    </mc:Choice>
  </mc:AlternateContent>
  <xr:revisionPtr revIDLastSave="0" documentId="13_ncr:1_{80366697-61D7-4A5F-B306-126B5745DCE0}" xr6:coauthVersionLast="40" xr6:coauthVersionMax="40" xr10:uidLastSave="{00000000-0000-0000-0000-000000000000}"/>
  <bookViews>
    <workbookView xWindow="120" yWindow="135" windowWidth="11595" windowHeight="6150" xr2:uid="{00000000-000D-0000-FFFF-FFFF00000000}"/>
  </bookViews>
  <sheets>
    <sheet name="GRAF X-R" sheetId="1" r:id="rId1"/>
    <sheet name="GRAF X-S" sheetId="2" r:id="rId2"/>
  </sheets>
  <calcPr calcId="181029"/>
</workbook>
</file>

<file path=xl/calcChain.xml><?xml version="1.0" encoding="utf-8"?>
<calcChain xmlns="http://schemas.openxmlformats.org/spreadsheetml/2006/main">
  <c r="Q5" i="2" l="1"/>
  <c r="Q7" i="2"/>
  <c r="Q9" i="2"/>
  <c r="Q10" i="2"/>
  <c r="Q13" i="2"/>
  <c r="Q15" i="2"/>
  <c r="Q16" i="2"/>
  <c r="Q18" i="2"/>
  <c r="Q19" i="2"/>
  <c r="Q21" i="2"/>
  <c r="Q23" i="2"/>
  <c r="N5" i="2"/>
  <c r="N7" i="2"/>
  <c r="N9" i="2"/>
  <c r="N10" i="2"/>
  <c r="N13" i="2"/>
  <c r="N15" i="2"/>
  <c r="N16" i="2"/>
  <c r="N18" i="2"/>
  <c r="N19" i="2"/>
  <c r="N21" i="2"/>
  <c r="N23" i="2"/>
  <c r="I3" i="1"/>
  <c r="M3" i="1" s="1"/>
  <c r="J3" i="1"/>
  <c r="P3" i="1" s="1"/>
  <c r="I4" i="1"/>
  <c r="M4" i="1" s="1"/>
  <c r="J4" i="1"/>
  <c r="P4" i="1" s="1"/>
  <c r="I5" i="1"/>
  <c r="M5" i="1" s="1"/>
  <c r="J5" i="1"/>
  <c r="P5" i="1" s="1"/>
  <c r="I6" i="1"/>
  <c r="M6" i="1" s="1"/>
  <c r="J6" i="1"/>
  <c r="P6" i="1" s="1"/>
  <c r="I7" i="1"/>
  <c r="M7" i="1" s="1"/>
  <c r="J7" i="1"/>
  <c r="P7" i="1" s="1"/>
  <c r="I8" i="1"/>
  <c r="M8" i="1" s="1"/>
  <c r="J8" i="1"/>
  <c r="P8" i="1" s="1"/>
  <c r="I9" i="1"/>
  <c r="M9" i="1" s="1"/>
  <c r="J9" i="1"/>
  <c r="P9" i="1" s="1"/>
  <c r="I10" i="1"/>
  <c r="M10" i="1" s="1"/>
  <c r="J10" i="1"/>
  <c r="P10" i="1" s="1"/>
  <c r="I11" i="1"/>
  <c r="M11" i="1" s="1"/>
  <c r="J11" i="1"/>
  <c r="P11" i="1" s="1"/>
  <c r="I12" i="1"/>
  <c r="M12" i="1" s="1"/>
  <c r="J12" i="1"/>
  <c r="P12" i="1" s="1"/>
  <c r="I13" i="1"/>
  <c r="M13" i="1" s="1"/>
  <c r="J13" i="1"/>
  <c r="P13" i="1" s="1"/>
  <c r="I14" i="1"/>
  <c r="M14" i="1" s="1"/>
  <c r="J14" i="1"/>
  <c r="P14" i="1" s="1"/>
  <c r="I15" i="1"/>
  <c r="M15" i="1" s="1"/>
  <c r="J15" i="1"/>
  <c r="P15" i="1" s="1"/>
  <c r="I16" i="1"/>
  <c r="M16" i="1" s="1"/>
  <c r="J16" i="1"/>
  <c r="P16" i="1" s="1"/>
  <c r="I17" i="1"/>
  <c r="M17" i="1" s="1"/>
  <c r="J17" i="1"/>
  <c r="P17" i="1" s="1"/>
  <c r="I18" i="1"/>
  <c r="M18" i="1" s="1"/>
  <c r="J18" i="1"/>
  <c r="P18" i="1" s="1"/>
  <c r="I19" i="1"/>
  <c r="M19" i="1" s="1"/>
  <c r="J19" i="1"/>
  <c r="P19" i="1" s="1"/>
  <c r="I20" i="1"/>
  <c r="M20" i="1" s="1"/>
  <c r="J20" i="1"/>
  <c r="P20" i="1" s="1"/>
  <c r="I21" i="1"/>
  <c r="M21" i="1" s="1"/>
  <c r="J21" i="1"/>
  <c r="P21" i="1" s="1"/>
  <c r="I22" i="1"/>
  <c r="M22" i="1" s="1"/>
  <c r="J22" i="1"/>
  <c r="P22" i="1" s="1"/>
  <c r="I23" i="1"/>
  <c r="M23" i="1" s="1"/>
  <c r="J23" i="1"/>
  <c r="P23" i="1" s="1"/>
  <c r="G51" i="1"/>
  <c r="H4" i="2"/>
  <c r="J4" i="2" s="1"/>
  <c r="K4" i="2" s="1"/>
  <c r="Q4" i="2" s="1"/>
  <c r="I4" i="2"/>
  <c r="H5" i="2"/>
  <c r="I5" i="2"/>
  <c r="J5" i="2"/>
  <c r="K5" i="2" s="1"/>
  <c r="H6" i="2"/>
  <c r="N6" i="2" s="1"/>
  <c r="I6" i="2"/>
  <c r="H7" i="2"/>
  <c r="J7" i="2" s="1"/>
  <c r="K7" i="2" s="1"/>
  <c r="I7" i="2"/>
  <c r="H8" i="2"/>
  <c r="J8" i="2" s="1"/>
  <c r="K8" i="2" s="1"/>
  <c r="Q8" i="2" s="1"/>
  <c r="I8" i="2"/>
  <c r="H9" i="2"/>
  <c r="I9" i="2"/>
  <c r="J9" i="2"/>
  <c r="K9" i="2" s="1"/>
  <c r="H10" i="2"/>
  <c r="J10" i="2" s="1"/>
  <c r="K10" i="2" s="1"/>
  <c r="I10" i="2"/>
  <c r="H11" i="2"/>
  <c r="J11" i="2" s="1"/>
  <c r="K11" i="2" s="1"/>
  <c r="Q11" i="2" s="1"/>
  <c r="I11" i="2"/>
  <c r="H12" i="2"/>
  <c r="N12" i="2" s="1"/>
  <c r="I12" i="2"/>
  <c r="H13" i="2"/>
  <c r="I13" i="2"/>
  <c r="J13" i="2"/>
  <c r="K13" i="2" s="1"/>
  <c r="H14" i="2"/>
  <c r="J14" i="2" s="1"/>
  <c r="K14" i="2" s="1"/>
  <c r="Q14" i="2" s="1"/>
  <c r="I14" i="2"/>
  <c r="H15" i="2"/>
  <c r="J15" i="2" s="1"/>
  <c r="K15" i="2" s="1"/>
  <c r="I15" i="2"/>
  <c r="H16" i="2"/>
  <c r="I16" i="2"/>
  <c r="J16" i="2"/>
  <c r="K16" i="2" s="1"/>
  <c r="H17" i="2"/>
  <c r="J17" i="2" s="1"/>
  <c r="K17" i="2" s="1"/>
  <c r="Q17" i="2" s="1"/>
  <c r="I17" i="2"/>
  <c r="H18" i="2"/>
  <c r="J18" i="2" s="1"/>
  <c r="K18" i="2" s="1"/>
  <c r="I18" i="2"/>
  <c r="H19" i="2"/>
  <c r="J19" i="2" s="1"/>
  <c r="K19" i="2" s="1"/>
  <c r="I19" i="2"/>
  <c r="H20" i="2"/>
  <c r="N20" i="2" s="1"/>
  <c r="I20" i="2"/>
  <c r="H21" i="2"/>
  <c r="I21" i="2"/>
  <c r="J21" i="2"/>
  <c r="K21" i="2" s="1"/>
  <c r="H22" i="2"/>
  <c r="J22" i="2" s="1"/>
  <c r="K22" i="2" s="1"/>
  <c r="Q22" i="2" s="1"/>
  <c r="I22" i="2"/>
  <c r="H23" i="2"/>
  <c r="J23" i="2" s="1"/>
  <c r="K23" i="2" s="1"/>
  <c r="I23" i="2"/>
  <c r="H24" i="2"/>
  <c r="N24" i="2" s="1"/>
  <c r="I24" i="2"/>
  <c r="H53" i="2"/>
  <c r="K89" i="2"/>
  <c r="F90" i="2" s="1"/>
  <c r="J24" i="2" l="1"/>
  <c r="K24" i="2" s="1"/>
  <c r="Q24" i="2" s="1"/>
  <c r="N8" i="2"/>
  <c r="N4" i="2"/>
  <c r="J20" i="2"/>
  <c r="K20" i="2" s="1"/>
  <c r="Q20" i="2" s="1"/>
  <c r="N14" i="2"/>
  <c r="J12" i="2"/>
  <c r="K12" i="2" s="1"/>
  <c r="Q12" i="2" s="1"/>
  <c r="N11" i="2"/>
  <c r="N17" i="2"/>
  <c r="N22" i="2"/>
  <c r="I25" i="2"/>
  <c r="H25" i="2"/>
  <c r="C57" i="2" s="1"/>
  <c r="J6" i="2"/>
  <c r="K6" i="2" s="1"/>
  <c r="Q6" i="2" s="1"/>
  <c r="J24" i="1"/>
  <c r="G83" i="1" s="1"/>
  <c r="I24" i="1"/>
  <c r="D82" i="1"/>
  <c r="J25" i="2" l="1"/>
  <c r="K25" i="2"/>
  <c r="G59" i="2" s="1"/>
  <c r="D52" i="1"/>
  <c r="H53" i="1"/>
  <c r="L52" i="1"/>
  <c r="F94" i="2" l="1"/>
  <c r="C99" i="2"/>
  <c r="C55" i="2"/>
  <c r="C92" i="2"/>
</calcChain>
</file>

<file path=xl/sharedStrings.xml><?xml version="1.0" encoding="utf-8"?>
<sst xmlns="http://schemas.openxmlformats.org/spreadsheetml/2006/main" count="99" uniqueCount="60">
  <si>
    <t>MUESTRA</t>
  </si>
  <si>
    <t>MEDIA</t>
  </si>
  <si>
    <t>RANGO</t>
  </si>
  <si>
    <t xml:space="preserve">         PESO EN GRS. DE LAS MUESTRAS</t>
  </si>
  <si>
    <t>PROMEDIOS</t>
  </si>
  <si>
    <t xml:space="preserve">1.- Se muestran datos del control de peso en grs. de bolsas para envasar refrescos </t>
  </si>
  <si>
    <t>LSC =</t>
  </si>
  <si>
    <t>LIC =</t>
  </si>
  <si>
    <t>X - A2*R</t>
  </si>
  <si>
    <t>X + A2*R</t>
  </si>
  <si>
    <t xml:space="preserve"> =&gt;</t>
  </si>
  <si>
    <t xml:space="preserve">LSC = </t>
  </si>
  <si>
    <t>LC = X =</t>
  </si>
  <si>
    <t>TURNOS</t>
  </si>
  <si>
    <t>PRIMERO 7 A 15</t>
  </si>
  <si>
    <t>SEGUNDO 16 - 22</t>
  </si>
  <si>
    <t>TERCERO 23 - 6</t>
  </si>
  <si>
    <t>MEDIAS</t>
  </si>
  <si>
    <t>RANGOS</t>
  </si>
  <si>
    <t>D4*R</t>
  </si>
  <si>
    <t>D4 para n=5 =&gt;</t>
  </si>
  <si>
    <t>D3*R</t>
  </si>
  <si>
    <t>D3 para n=5 =&gt; 0</t>
  </si>
  <si>
    <t>0*8,20</t>
  </si>
  <si>
    <t>LC=</t>
  </si>
  <si>
    <t>A2 =</t>
  </si>
  <si>
    <t>d2 para n=5 =&gt; 2,327</t>
  </si>
  <si>
    <t xml:space="preserve">A2 = </t>
  </si>
  <si>
    <t>VARIANZA</t>
  </si>
  <si>
    <t>DESV. ESTANDAR</t>
  </si>
  <si>
    <t>LSC=</t>
  </si>
  <si>
    <t>H25+H53*K25</t>
  </si>
  <si>
    <t>LC =</t>
  </si>
  <si>
    <t>LIC=</t>
  </si>
  <si>
    <t>H25-H53*K25</t>
  </si>
  <si>
    <t>c4*S</t>
  </si>
  <si>
    <t>B5=</t>
  </si>
  <si>
    <t>X+A3*S</t>
  </si>
  <si>
    <t>A3=</t>
  </si>
  <si>
    <t>X-A3*S</t>
  </si>
  <si>
    <t>B4*S</t>
  </si>
  <si>
    <t>B4=</t>
  </si>
  <si>
    <t>sale negativo el valor y se considera = 0</t>
  </si>
  <si>
    <t>0*5,76</t>
  </si>
  <si>
    <t>CONCLUSION: LA MUESTRA 14 SE ENCUENTRA FUERA DEL RANGO DE ESTÁNDAR (ES MUY ALTO)</t>
  </si>
  <si>
    <t>3/8(c4*n^(1/2))</t>
  </si>
  <si>
    <t>2.0887*3,05</t>
  </si>
  <si>
    <t>B3*S</t>
  </si>
  <si>
    <t>c4 - 3*(1-(c4)^2))^(1/2)</t>
  </si>
  <si>
    <t xml:space="preserve"> 3/d2*n^(1/2)</t>
  </si>
  <si>
    <t xml:space="preserve"> 3/2,327*5^(1/2)</t>
  </si>
  <si>
    <t>CONCLUSIÓN: la muestra 12 esta fuera de control. Causas?.</t>
  </si>
  <si>
    <t>2,115*8,43</t>
  </si>
  <si>
    <t>CONCLUSION: LAS MUESTRAS 12 y 19 SE ENCUENTRAN FUERA DE CONTROL</t>
  </si>
  <si>
    <t>la fórmula es = 1+((1-c4^2)/c4^2)^(1/2)    =&gt;</t>
  </si>
  <si>
    <t xml:space="preserve">   De tablas  c4 =</t>
  </si>
  <si>
    <t>GRAFICO DE DESVIACION ESTANDAR</t>
  </si>
  <si>
    <t>SOLUCIONES???</t>
  </si>
  <si>
    <t>SOLUCION????</t>
  </si>
  <si>
    <t xml:space="preserve">CONCLUSION: El gráfico de rangos ESTA FUERA DE CONTROL.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</si>
</sst>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1" fillId="0" borderId="6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2" fillId="5" borderId="0" xfId="0" applyFont="1" applyFill="1" applyAlignment="1">
      <alignment horizontal="right"/>
    </xf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0" xfId="0" applyFont="1" applyBorder="1"/>
    <xf numFmtId="0" fontId="1" fillId="0" borderId="0" xfId="0" applyFont="1" applyBorder="1"/>
    <xf numFmtId="0" fontId="2" fillId="4" borderId="0" xfId="0" applyFont="1" applyFill="1" applyAlignment="1">
      <alignment horizontal="left"/>
    </xf>
    <xf numFmtId="2" fontId="1" fillId="0" borderId="2" xfId="0" applyNumberFormat="1" applyFont="1" applyBorder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5" borderId="0" xfId="0" applyFont="1" applyFill="1" applyAlignment="1">
      <alignment horizontal="left"/>
    </xf>
    <xf numFmtId="164" fontId="2" fillId="0" borderId="0" xfId="0" applyNumberFormat="1" applyFont="1"/>
    <xf numFmtId="165" fontId="2" fillId="2" borderId="0" xfId="0" applyNumberFormat="1" applyFont="1" applyFill="1" applyAlignment="1">
      <alignment horizontal="left"/>
    </xf>
    <xf numFmtId="2" fontId="2" fillId="5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7" xfId="0" applyNumberFormat="1" applyFont="1" applyBorder="1"/>
    <xf numFmtId="0" fontId="2" fillId="0" borderId="7" xfId="0" applyFont="1" applyBorder="1"/>
    <xf numFmtId="0" fontId="1" fillId="6" borderId="0" xfId="0" applyFont="1" applyFill="1" applyAlignment="1">
      <alignment horizontal="right"/>
    </xf>
    <xf numFmtId="165" fontId="1" fillId="0" borderId="6" xfId="0" applyNumberFormat="1" applyFont="1" applyBorder="1"/>
    <xf numFmtId="2" fontId="1" fillId="6" borderId="0" xfId="0" applyNumberFormat="1" applyFont="1" applyFill="1"/>
    <xf numFmtId="2" fontId="1" fillId="6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4" fontId="2" fillId="0" borderId="1" xfId="0" applyNumberFormat="1" applyFont="1" applyBorder="1"/>
    <xf numFmtId="2" fontId="1" fillId="0" borderId="8" xfId="0" applyNumberFormat="1" applyFont="1" applyBorder="1"/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MEDIAS</a:t>
            </a:r>
          </a:p>
        </c:rich>
      </c:tx>
      <c:layout>
        <c:manualLayout>
          <c:xMode val="edge"/>
          <c:yMode val="edge"/>
          <c:x val="0.40579773959235921"/>
          <c:y val="3.5087819489616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4529621656133"/>
          <c:y val="0.1754390974480807"/>
          <c:w val="0.83252948956051476"/>
          <c:h val="0.616960826025750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 X-R'!$M$2</c:f>
              <c:strCache>
                <c:ptCount val="1"/>
                <c:pt idx="0">
                  <c:v>MEDIA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X-R'!$L$3:$L$23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X-R'!$M$3:$M$23</c:f>
              <c:numCache>
                <c:formatCode>0.00</c:formatCode>
                <c:ptCount val="21"/>
                <c:pt idx="0">
                  <c:v>22.6</c:v>
                </c:pt>
                <c:pt idx="1">
                  <c:v>21.8</c:v>
                </c:pt>
                <c:pt idx="2">
                  <c:v>23.8</c:v>
                </c:pt>
                <c:pt idx="3">
                  <c:v>25.4</c:v>
                </c:pt>
                <c:pt idx="4">
                  <c:v>23</c:v>
                </c:pt>
                <c:pt idx="5">
                  <c:v>23</c:v>
                </c:pt>
                <c:pt idx="6">
                  <c:v>24</c:v>
                </c:pt>
                <c:pt idx="7">
                  <c:v>22.2</c:v>
                </c:pt>
                <c:pt idx="8">
                  <c:v>28.8</c:v>
                </c:pt>
                <c:pt idx="9">
                  <c:v>26.2</c:v>
                </c:pt>
                <c:pt idx="10">
                  <c:v>26.4</c:v>
                </c:pt>
                <c:pt idx="11">
                  <c:v>31.2</c:v>
                </c:pt>
                <c:pt idx="12">
                  <c:v>25.6</c:v>
                </c:pt>
                <c:pt idx="13">
                  <c:v>19.8</c:v>
                </c:pt>
                <c:pt idx="14">
                  <c:v>24.2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22.2</c:v>
                </c:pt>
                <c:pt idx="19">
                  <c:v>25</c:v>
                </c:pt>
                <c:pt idx="20">
                  <c:v>24.8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9B-46B9-93C6-01B264CBD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53664"/>
        <c:axId val="123570048"/>
      </c:scatterChart>
      <c:valAx>
        <c:axId val="123553664"/>
        <c:scaling>
          <c:orientation val="minMax"/>
          <c:max val="21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 Nro.</a:t>
                </a:r>
              </a:p>
            </c:rich>
          </c:tx>
          <c:layout>
            <c:manualLayout>
              <c:xMode val="edge"/>
              <c:yMode val="edge"/>
              <c:x val="0.46537915373885641"/>
              <c:y val="0.87134751732546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3570048"/>
        <c:crosses val="autoZero"/>
        <c:crossBetween val="midCat"/>
        <c:majorUnit val="1"/>
      </c:valAx>
      <c:valAx>
        <c:axId val="12357004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peso en grs.</a:t>
                </a:r>
              </a:p>
            </c:rich>
          </c:tx>
          <c:layout>
            <c:manualLayout>
              <c:xMode val="edge"/>
              <c:yMode val="edge"/>
              <c:x val="2.5764935847133918E-2"/>
              <c:y val="0.3362582701088213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3553664"/>
        <c:crosses val="autoZero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RANGOS</a:t>
            </a:r>
          </a:p>
        </c:rich>
      </c:tx>
      <c:layout>
        <c:manualLayout>
          <c:xMode val="edge"/>
          <c:yMode val="edge"/>
          <c:x val="0.40064651959318803"/>
          <c:y val="3.5483926858503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30609578997101E-2"/>
          <c:y val="0.19032288042288373"/>
          <c:w val="0.86752895573202404"/>
          <c:h val="0.603226756594563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'GRAF X-R'!$P$2</c:f>
              <c:strCache>
                <c:ptCount val="1"/>
                <c:pt idx="0">
                  <c:v>RANGO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X-R'!$O$3:$O$23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X-R'!$P$3:$P$23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15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2</c:v>
                </c:pt>
                <c:pt idx="12">
                  <c:v>13</c:v>
                </c:pt>
                <c:pt idx="13">
                  <c:v>2</c:v>
                </c:pt>
                <c:pt idx="14">
                  <c:v>11</c:v>
                </c:pt>
                <c:pt idx="15">
                  <c:v>13</c:v>
                </c:pt>
                <c:pt idx="16">
                  <c:v>6</c:v>
                </c:pt>
                <c:pt idx="17">
                  <c:v>9</c:v>
                </c:pt>
                <c:pt idx="18">
                  <c:v>3</c:v>
                </c:pt>
                <c:pt idx="19">
                  <c:v>9</c:v>
                </c:pt>
                <c:pt idx="20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DB-4BE9-B3F0-B3A11F7FB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18208"/>
        <c:axId val="103928960"/>
      </c:scatterChart>
      <c:valAx>
        <c:axId val="103918208"/>
        <c:scaling>
          <c:orientation val="minMax"/>
          <c:max val="23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NUMERO DE MUESTRA</a:t>
                </a:r>
              </a:p>
            </c:rich>
          </c:tx>
          <c:layout>
            <c:manualLayout>
              <c:xMode val="edge"/>
              <c:yMode val="edge"/>
              <c:x val="0.42487917198793729"/>
              <c:y val="0.880646548397411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03928960"/>
        <c:crosses val="autoZero"/>
        <c:crossBetween val="midCat"/>
        <c:majorUnit val="1"/>
      </c:valAx>
      <c:valAx>
        <c:axId val="103928960"/>
        <c:scaling>
          <c:orientation val="minMax"/>
          <c:max val="1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PESO GRS.</a:t>
                </a:r>
              </a:p>
            </c:rich>
          </c:tx>
          <c:layout>
            <c:manualLayout>
              <c:xMode val="edge"/>
              <c:yMode val="edge"/>
              <c:x val="2.5848162554399229E-2"/>
              <c:y val="0.38387157237835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03918208"/>
        <c:crosses val="autoZero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S</a:t>
            </a:r>
          </a:p>
        </c:rich>
      </c:tx>
      <c:layout>
        <c:manualLayout>
          <c:xMode val="edge"/>
          <c:yMode val="edge"/>
          <c:x val="0.43342806180565979"/>
          <c:y val="3.5087819489616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50210216980991E-2"/>
          <c:y val="0.19590699215035678"/>
          <c:w val="0.8696889867603762"/>
          <c:h val="0.614036841068282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'GRAF X-S'!$Q$3</c:f>
              <c:strCache>
                <c:ptCount val="1"/>
                <c:pt idx="0">
                  <c:v>DESV. ESTANDAR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X-S'!$P$4:$P$24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X-S'!$Q$4:$Q$24</c:f>
              <c:numCache>
                <c:formatCode>0.00</c:formatCode>
                <c:ptCount val="21"/>
                <c:pt idx="0">
                  <c:v>1.3564659966250536</c:v>
                </c:pt>
                <c:pt idx="1">
                  <c:v>1.3266499161421599</c:v>
                </c:pt>
                <c:pt idx="2">
                  <c:v>1.7204650534085253</c:v>
                </c:pt>
                <c:pt idx="3">
                  <c:v>0.4898979485566356</c:v>
                </c:pt>
                <c:pt idx="4">
                  <c:v>1.6733200530681511</c:v>
                </c:pt>
                <c:pt idx="5">
                  <c:v>1.8973665961010275</c:v>
                </c:pt>
                <c:pt idx="6">
                  <c:v>3.0983866769659336</c:v>
                </c:pt>
                <c:pt idx="7">
                  <c:v>5.491812087098392</c:v>
                </c:pt>
                <c:pt idx="8">
                  <c:v>2.5612496949731396</c:v>
                </c:pt>
                <c:pt idx="9">
                  <c:v>4.2142615011410953</c:v>
                </c:pt>
                <c:pt idx="10">
                  <c:v>2.5768197453450252</c:v>
                </c:pt>
                <c:pt idx="11">
                  <c:v>0.74833147735478822</c:v>
                </c:pt>
                <c:pt idx="12">
                  <c:v>5.3141321022345691</c:v>
                </c:pt>
                <c:pt idx="13">
                  <c:v>0.74833147735478822</c:v>
                </c:pt>
                <c:pt idx="14">
                  <c:v>3.6551333764994132</c:v>
                </c:pt>
                <c:pt idx="15">
                  <c:v>4.1665333311999317</c:v>
                </c:pt>
                <c:pt idx="16">
                  <c:v>2.1354156504062622</c:v>
                </c:pt>
                <c:pt idx="17">
                  <c:v>3.3105890714493698</c:v>
                </c:pt>
                <c:pt idx="18">
                  <c:v>1.16619037896906</c:v>
                </c:pt>
                <c:pt idx="19">
                  <c:v>3.1622776601683795</c:v>
                </c:pt>
                <c:pt idx="20">
                  <c:v>2.1354156504062622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3A-4D64-B440-ABDDA76B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62560"/>
        <c:axId val="107385600"/>
      </c:scatterChart>
      <c:valAx>
        <c:axId val="10736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</a:t>
                </a:r>
              </a:p>
            </c:rich>
          </c:tx>
          <c:layout>
            <c:manualLayout>
              <c:xMode val="edge"/>
              <c:yMode val="edge"/>
              <c:x val="0.48725246163773517"/>
              <c:y val="0.88889142707027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07385600"/>
        <c:crosses val="autoZero"/>
        <c:crossBetween val="midCat"/>
        <c:majorUnit val="1"/>
      </c:valAx>
      <c:valAx>
        <c:axId val="10738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DESV. ESTANDAR</a:t>
                </a:r>
              </a:p>
            </c:rich>
          </c:tx>
          <c:layout>
            <c:manualLayout>
              <c:xMode val="edge"/>
              <c:yMode val="edge"/>
              <c:x val="2.2662905192452797E-2"/>
              <c:y val="0.3304103001938853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0736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X-S'!$N$3</c:f>
              <c:strCache>
                <c:ptCount val="1"/>
                <c:pt idx="0">
                  <c:v>MEDIA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X-S'!$M$4:$M$24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'GRAF X-S'!$N$4:$N$24</c:f>
              <c:numCache>
                <c:formatCode>0.00</c:formatCode>
                <c:ptCount val="21"/>
                <c:pt idx="0">
                  <c:v>22.6</c:v>
                </c:pt>
                <c:pt idx="1">
                  <c:v>21.8</c:v>
                </c:pt>
                <c:pt idx="2">
                  <c:v>23.8</c:v>
                </c:pt>
                <c:pt idx="3">
                  <c:v>25.4</c:v>
                </c:pt>
                <c:pt idx="4">
                  <c:v>23</c:v>
                </c:pt>
                <c:pt idx="5">
                  <c:v>23</c:v>
                </c:pt>
                <c:pt idx="6">
                  <c:v>24</c:v>
                </c:pt>
                <c:pt idx="7">
                  <c:v>22.2</c:v>
                </c:pt>
                <c:pt idx="8">
                  <c:v>28.8</c:v>
                </c:pt>
                <c:pt idx="9">
                  <c:v>26.2</c:v>
                </c:pt>
                <c:pt idx="10">
                  <c:v>26.4</c:v>
                </c:pt>
                <c:pt idx="11">
                  <c:v>31.2</c:v>
                </c:pt>
                <c:pt idx="12">
                  <c:v>25.6</c:v>
                </c:pt>
                <c:pt idx="13">
                  <c:v>19.8</c:v>
                </c:pt>
                <c:pt idx="14">
                  <c:v>24.2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22.2</c:v>
                </c:pt>
                <c:pt idx="19">
                  <c:v>25</c:v>
                </c:pt>
                <c:pt idx="20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42-48D7-9B66-8516965C0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835263"/>
        <c:axId val="482327983"/>
      </c:lineChart>
      <c:catAx>
        <c:axId val="31883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482327983"/>
        <c:crosses val="autoZero"/>
        <c:auto val="1"/>
        <c:lblAlgn val="ctr"/>
        <c:lblOffset val="100"/>
        <c:noMultiLvlLbl val="0"/>
      </c:catAx>
      <c:valAx>
        <c:axId val="482327983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31883526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24</xdr:row>
      <xdr:rowOff>123825</xdr:rowOff>
    </xdr:from>
    <xdr:to>
      <xdr:col>14</xdr:col>
      <xdr:colOff>114300</xdr:colOff>
      <xdr:row>47</xdr:row>
      <xdr:rowOff>95250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35</xdr:row>
      <xdr:rowOff>76200</xdr:rowOff>
    </xdr:from>
    <xdr:to>
      <xdr:col>14</xdr:col>
      <xdr:colOff>47625</xdr:colOff>
      <xdr:row>35</xdr:row>
      <xdr:rowOff>76200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1143000" y="5619750"/>
          <a:ext cx="50577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32</xdr:row>
      <xdr:rowOff>57150</xdr:rowOff>
    </xdr:from>
    <xdr:to>
      <xdr:col>14</xdr:col>
      <xdr:colOff>0</xdr:colOff>
      <xdr:row>32</xdr:row>
      <xdr:rowOff>57150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1104900" y="5172075"/>
          <a:ext cx="5095875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38</xdr:row>
      <xdr:rowOff>85725</xdr:rowOff>
    </xdr:from>
    <xdr:to>
      <xdr:col>14</xdr:col>
      <xdr:colOff>47625</xdr:colOff>
      <xdr:row>38</xdr:row>
      <xdr:rowOff>85725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1133475" y="6057900"/>
          <a:ext cx="511492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39</xdr:row>
      <xdr:rowOff>0</xdr:rowOff>
    </xdr:from>
    <xdr:to>
      <xdr:col>14</xdr:col>
      <xdr:colOff>390525</xdr:colOff>
      <xdr:row>40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6267450" y="6115050"/>
          <a:ext cx="276225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14</xdr:col>
      <xdr:colOff>66675</xdr:colOff>
      <xdr:row>34</xdr:row>
      <xdr:rowOff>133350</xdr:rowOff>
    </xdr:from>
    <xdr:to>
      <xdr:col>14</xdr:col>
      <xdr:colOff>342900</xdr:colOff>
      <xdr:row>35</xdr:row>
      <xdr:rowOff>133350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219825" y="5534025"/>
          <a:ext cx="27622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14</xdr:col>
      <xdr:colOff>19050</xdr:colOff>
      <xdr:row>31</xdr:row>
      <xdr:rowOff>47625</xdr:rowOff>
    </xdr:from>
    <xdr:to>
      <xdr:col>14</xdr:col>
      <xdr:colOff>323850</xdr:colOff>
      <xdr:row>32</xdr:row>
      <xdr:rowOff>47625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172200" y="5019675"/>
          <a:ext cx="3048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</xdr:col>
      <xdr:colOff>19050</xdr:colOff>
      <xdr:row>57</xdr:row>
      <xdr:rowOff>28575</xdr:rowOff>
    </xdr:from>
    <xdr:to>
      <xdr:col>14</xdr:col>
      <xdr:colOff>123825</xdr:colOff>
      <xdr:row>77</xdr:row>
      <xdr:rowOff>123825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142875</xdr:colOff>
      <xdr:row>68</xdr:row>
      <xdr:rowOff>133350</xdr:rowOff>
    </xdr:from>
    <xdr:to>
      <xdr:col>12</xdr:col>
      <xdr:colOff>333375</xdr:colOff>
      <xdr:row>68</xdr:row>
      <xdr:rowOff>133350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952500" y="10391775"/>
          <a:ext cx="51530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152400</xdr:colOff>
      <xdr:row>63</xdr:row>
      <xdr:rowOff>133350</xdr:rowOff>
    </xdr:from>
    <xdr:to>
      <xdr:col>13</xdr:col>
      <xdr:colOff>0</xdr:colOff>
      <xdr:row>63</xdr:row>
      <xdr:rowOff>133350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962025" y="9677400"/>
          <a:ext cx="5172075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73</xdr:row>
      <xdr:rowOff>66675</xdr:rowOff>
    </xdr:from>
    <xdr:to>
      <xdr:col>13</xdr:col>
      <xdr:colOff>0</xdr:colOff>
      <xdr:row>73</xdr:row>
      <xdr:rowOff>66675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ShapeType="1"/>
        </xdr:cNvSpPr>
      </xdr:nvSpPr>
      <xdr:spPr bwMode="auto">
        <a:xfrm>
          <a:off x="952500" y="11039475"/>
          <a:ext cx="513397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14</xdr:col>
      <xdr:colOff>19050</xdr:colOff>
      <xdr:row>63</xdr:row>
      <xdr:rowOff>28575</xdr:rowOff>
    </xdr:from>
    <xdr:to>
      <xdr:col>14</xdr:col>
      <xdr:colOff>323850</xdr:colOff>
      <xdr:row>64</xdr:row>
      <xdr:rowOff>28575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6219825" y="9572625"/>
          <a:ext cx="3048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14</xdr:col>
      <xdr:colOff>9525</xdr:colOff>
      <xdr:row>68</xdr:row>
      <xdr:rowOff>66675</xdr:rowOff>
    </xdr:from>
    <xdr:to>
      <xdr:col>14</xdr:col>
      <xdr:colOff>285750</xdr:colOff>
      <xdr:row>69</xdr:row>
      <xdr:rowOff>66675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6210300" y="10325100"/>
          <a:ext cx="27622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14</xdr:col>
      <xdr:colOff>9525</xdr:colOff>
      <xdr:row>73</xdr:row>
      <xdr:rowOff>0</xdr:rowOff>
    </xdr:from>
    <xdr:to>
      <xdr:col>14</xdr:col>
      <xdr:colOff>285750</xdr:colOff>
      <xdr:row>74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6162675" y="10972800"/>
          <a:ext cx="276225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42</xdr:row>
      <xdr:rowOff>47625</xdr:rowOff>
    </xdr:from>
    <xdr:to>
      <xdr:col>15</xdr:col>
      <xdr:colOff>400050</xdr:colOff>
      <xdr:row>43</xdr:row>
      <xdr:rowOff>47625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ChangeArrowheads="1"/>
        </xdr:cNvSpPr>
      </xdr:nvSpPr>
      <xdr:spPr bwMode="auto">
        <a:xfrm>
          <a:off x="7115175" y="6210300"/>
          <a:ext cx="5715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14</xdr:col>
      <xdr:colOff>9525</xdr:colOff>
      <xdr:row>38</xdr:row>
      <xdr:rowOff>28575</xdr:rowOff>
    </xdr:from>
    <xdr:to>
      <xdr:col>15</xdr:col>
      <xdr:colOff>390525</xdr:colOff>
      <xdr:row>39</xdr:row>
      <xdr:rowOff>28575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7153275" y="5619750"/>
          <a:ext cx="52387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13</xdr:col>
      <xdr:colOff>333375</xdr:colOff>
      <xdr:row>34</xdr:row>
      <xdr:rowOff>104775</xdr:rowOff>
    </xdr:from>
    <xdr:to>
      <xdr:col>15</xdr:col>
      <xdr:colOff>333375</xdr:colOff>
      <xdr:row>35</xdr:row>
      <xdr:rowOff>104775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7086600" y="5124450"/>
          <a:ext cx="5334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15</xdr:col>
      <xdr:colOff>266700</xdr:colOff>
      <xdr:row>70</xdr:row>
      <xdr:rowOff>95250</xdr:rowOff>
    </xdr:from>
    <xdr:to>
      <xdr:col>16</xdr:col>
      <xdr:colOff>238125</xdr:colOff>
      <xdr:row>71</xdr:row>
      <xdr:rowOff>95250</xdr:rowOff>
    </xdr:to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ChangeArrowheads="1"/>
        </xdr:cNvSpPr>
      </xdr:nvSpPr>
      <xdr:spPr bwMode="auto">
        <a:xfrm>
          <a:off x="7553325" y="9972675"/>
          <a:ext cx="5334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15</xdr:col>
      <xdr:colOff>219075</xdr:colOff>
      <xdr:row>76</xdr:row>
      <xdr:rowOff>85725</xdr:rowOff>
    </xdr:from>
    <xdr:to>
      <xdr:col>16</xdr:col>
      <xdr:colOff>180975</xdr:colOff>
      <xdr:row>77</xdr:row>
      <xdr:rowOff>85725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>
          <a:spLocks noChangeArrowheads="1"/>
        </xdr:cNvSpPr>
      </xdr:nvSpPr>
      <xdr:spPr bwMode="auto">
        <a:xfrm>
          <a:off x="7505700" y="10820400"/>
          <a:ext cx="52387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15</xdr:col>
      <xdr:colOff>238125</xdr:colOff>
      <xdr:row>81</xdr:row>
      <xdr:rowOff>28575</xdr:rowOff>
    </xdr:from>
    <xdr:to>
      <xdr:col>16</xdr:col>
      <xdr:colOff>247650</xdr:colOff>
      <xdr:row>82</xdr:row>
      <xdr:rowOff>28575</xdr:rowOff>
    </xdr:to>
    <xdr:sp macro="" textlink="">
      <xdr:nvSpPr>
        <xdr:cNvPr id="2064" name="Text Box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ChangeArrowheads="1"/>
        </xdr:cNvSpPr>
      </xdr:nvSpPr>
      <xdr:spPr bwMode="auto">
        <a:xfrm>
          <a:off x="7524750" y="11477625"/>
          <a:ext cx="5715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</xdr:col>
      <xdr:colOff>276225</xdr:colOff>
      <xdr:row>63</xdr:row>
      <xdr:rowOff>123825</xdr:rowOff>
    </xdr:from>
    <xdr:to>
      <xdr:col>15</xdr:col>
      <xdr:colOff>161925</xdr:colOff>
      <xdr:row>86</xdr:row>
      <xdr:rowOff>95250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371475</xdr:colOff>
      <xdr:row>70</xdr:row>
      <xdr:rowOff>9525</xdr:rowOff>
    </xdr:from>
    <xdr:to>
      <xdr:col>14</xdr:col>
      <xdr:colOff>104775</xdr:colOff>
      <xdr:row>70</xdr:row>
      <xdr:rowOff>9525</xdr:rowOff>
    </xdr:to>
    <xdr:sp macro="" textlink="">
      <xdr:nvSpPr>
        <xdr:cNvPr id="2067" name="Line 19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>
          <a:spLocks noChangeShapeType="1"/>
        </xdr:cNvSpPr>
      </xdr:nvSpPr>
      <xdr:spPr bwMode="auto">
        <a:xfrm>
          <a:off x="1381125" y="10172700"/>
          <a:ext cx="586740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82</xdr:row>
      <xdr:rowOff>19050</xdr:rowOff>
    </xdr:from>
    <xdr:to>
      <xdr:col>15</xdr:col>
      <xdr:colOff>19050</xdr:colOff>
      <xdr:row>82</xdr:row>
      <xdr:rowOff>19050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>
          <a:spLocks noChangeShapeType="1"/>
        </xdr:cNvSpPr>
      </xdr:nvSpPr>
      <xdr:spPr bwMode="auto">
        <a:xfrm>
          <a:off x="1390650" y="11610975"/>
          <a:ext cx="591502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2</xdr:col>
      <xdr:colOff>390525</xdr:colOff>
      <xdr:row>75</xdr:row>
      <xdr:rowOff>114300</xdr:rowOff>
    </xdr:from>
    <xdr:to>
      <xdr:col>14</xdr:col>
      <xdr:colOff>57150</xdr:colOff>
      <xdr:row>75</xdr:row>
      <xdr:rowOff>114300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ShapeType="1"/>
        </xdr:cNvSpPr>
      </xdr:nvSpPr>
      <xdr:spPr bwMode="auto">
        <a:xfrm>
          <a:off x="1400175" y="10991850"/>
          <a:ext cx="58007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133351</xdr:colOff>
      <xdr:row>27</xdr:row>
      <xdr:rowOff>76200</xdr:rowOff>
    </xdr:from>
    <xdr:to>
      <xdr:col>12</xdr:col>
      <xdr:colOff>447675</xdr:colOff>
      <xdr:row>49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14B977-8F95-4B57-BEDA-DFD927BB4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</xdr:colOff>
      <xdr:row>35</xdr:row>
      <xdr:rowOff>28575</xdr:rowOff>
    </xdr:from>
    <xdr:to>
      <xdr:col>13</xdr:col>
      <xdr:colOff>228600</xdr:colOff>
      <xdr:row>35</xdr:row>
      <xdr:rowOff>28575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ShapeType="1"/>
        </xdr:cNvSpPr>
      </xdr:nvSpPr>
      <xdr:spPr bwMode="auto">
        <a:xfrm>
          <a:off x="1533525" y="5191125"/>
          <a:ext cx="544830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38</xdr:row>
      <xdr:rowOff>104774</xdr:rowOff>
    </xdr:from>
    <xdr:to>
      <xdr:col>13</xdr:col>
      <xdr:colOff>352425</xdr:colOff>
      <xdr:row>38</xdr:row>
      <xdr:rowOff>114299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ShapeType="1"/>
        </xdr:cNvSpPr>
      </xdr:nvSpPr>
      <xdr:spPr bwMode="auto">
        <a:xfrm flipV="1">
          <a:off x="1619250" y="5695949"/>
          <a:ext cx="5486400" cy="95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123825</xdr:colOff>
      <xdr:row>42</xdr:row>
      <xdr:rowOff>57150</xdr:rowOff>
    </xdr:from>
    <xdr:to>
      <xdr:col>13</xdr:col>
      <xdr:colOff>257175</xdr:colOff>
      <xdr:row>42</xdr:row>
      <xdr:rowOff>76200</xdr:rowOff>
    </xdr:to>
    <xdr:sp macro="" textlink="">
      <xdr:nvSpPr>
        <xdr:cNvPr id="2053" name="Lin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ShapeType="1"/>
        </xdr:cNvSpPr>
      </xdr:nvSpPr>
      <xdr:spPr bwMode="auto">
        <a:xfrm flipV="1">
          <a:off x="1581150" y="6219825"/>
          <a:ext cx="5429250" cy="1905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46" workbookViewId="0">
      <selection activeCell="P63" sqref="P63"/>
    </sheetView>
  </sheetViews>
  <sheetFormatPr baseColWidth="10" defaultRowHeight="11.25" x14ac:dyDescent="0.2"/>
  <cols>
    <col min="1" max="1" width="5.42578125" style="6" customWidth="1"/>
    <col min="2" max="2" width="6.7109375" style="6" customWidth="1"/>
    <col min="3" max="3" width="8.42578125" style="6" bestFit="1" customWidth="1"/>
    <col min="4" max="8" width="6.7109375" style="6" customWidth="1"/>
    <col min="9" max="9" width="6.5703125" style="6" bestFit="1" customWidth="1"/>
    <col min="10" max="10" width="6.42578125" style="6" bestFit="1" customWidth="1"/>
    <col min="11" max="11" width="11.42578125" style="6"/>
    <col min="12" max="12" width="8" style="6" customWidth="1"/>
    <col min="13" max="13" width="5.42578125" style="6" bestFit="1" customWidth="1"/>
    <col min="14" max="14" width="1" style="30" customWidth="1"/>
    <col min="15" max="15" width="8.42578125" style="6" bestFit="1" customWidth="1"/>
    <col min="16" max="16" width="6.42578125" style="6" bestFit="1" customWidth="1"/>
    <col min="17" max="16384" width="11.42578125" style="6"/>
  </cols>
  <sheetData>
    <row r="1" spans="2:16" ht="21" customHeight="1" x14ac:dyDescent="0.2">
      <c r="B1" s="6" t="s">
        <v>5</v>
      </c>
    </row>
    <row r="2" spans="2:16" x14ac:dyDescent="0.2">
      <c r="B2" s="20" t="s">
        <v>13</v>
      </c>
      <c r="C2" s="2" t="s">
        <v>0</v>
      </c>
      <c r="D2" s="4" t="s">
        <v>3</v>
      </c>
      <c r="E2" s="5"/>
      <c r="F2" s="5"/>
      <c r="G2" s="5"/>
      <c r="H2" s="3"/>
      <c r="I2" s="3" t="s">
        <v>1</v>
      </c>
      <c r="J2" s="1" t="s">
        <v>2</v>
      </c>
      <c r="L2" s="1" t="s">
        <v>0</v>
      </c>
      <c r="M2" s="29" t="s">
        <v>1</v>
      </c>
      <c r="N2" s="31"/>
      <c r="O2" s="1" t="s">
        <v>0</v>
      </c>
      <c r="P2" s="20" t="s">
        <v>2</v>
      </c>
    </row>
    <row r="3" spans="2:16" ht="12.95" customHeight="1" x14ac:dyDescent="0.2">
      <c r="B3" s="52" t="s">
        <v>14</v>
      </c>
      <c r="C3" s="1">
        <v>1</v>
      </c>
      <c r="D3" s="7">
        <v>22</v>
      </c>
      <c r="E3" s="7">
        <v>23</v>
      </c>
      <c r="F3" s="8">
        <v>21</v>
      </c>
      <c r="G3" s="7">
        <v>25</v>
      </c>
      <c r="H3" s="9">
        <v>22</v>
      </c>
      <c r="I3" s="10">
        <f>SUM(D3:H3)/5</f>
        <v>22.6</v>
      </c>
      <c r="J3" s="11">
        <f>MAX(D3:H3)-MIN(D3:H3)</f>
        <v>4</v>
      </c>
      <c r="L3" s="1">
        <v>1</v>
      </c>
      <c r="M3" s="33">
        <f>I3</f>
        <v>22.6</v>
      </c>
      <c r="N3" s="31"/>
      <c r="O3" s="1">
        <v>1</v>
      </c>
      <c r="P3" s="20">
        <f>J3</f>
        <v>4</v>
      </c>
    </row>
    <row r="4" spans="2:16" ht="12.95" customHeight="1" x14ac:dyDescent="0.2">
      <c r="B4" s="53"/>
      <c r="C4" s="1">
        <v>2</v>
      </c>
      <c r="D4" s="12">
        <v>24</v>
      </c>
      <c r="E4" s="13">
        <v>20</v>
      </c>
      <c r="F4" s="14">
        <v>22</v>
      </c>
      <c r="G4" s="14">
        <v>21</v>
      </c>
      <c r="H4" s="14">
        <v>22</v>
      </c>
      <c r="I4" s="10">
        <f t="shared" ref="I4:I23" si="0">SUM(D4:H4)/5</f>
        <v>21.8</v>
      </c>
      <c r="J4" s="11">
        <f t="shared" ref="J4:J23" si="1">MAX(D4:H4)-MIN(D4:H4)</f>
        <v>4</v>
      </c>
      <c r="L4" s="1">
        <v>2</v>
      </c>
      <c r="M4" s="33">
        <f>I4</f>
        <v>21.8</v>
      </c>
      <c r="N4" s="31"/>
      <c r="O4" s="1">
        <v>2</v>
      </c>
      <c r="P4" s="20">
        <f t="shared" ref="P4:P23" si="2">J4</f>
        <v>4</v>
      </c>
    </row>
    <row r="5" spans="2:16" ht="12.95" customHeight="1" x14ac:dyDescent="0.2">
      <c r="B5" s="53"/>
      <c r="C5" s="1">
        <v>3</v>
      </c>
      <c r="D5" s="12">
        <v>27</v>
      </c>
      <c r="E5" s="14">
        <v>24</v>
      </c>
      <c r="F5" s="7">
        <v>23</v>
      </c>
      <c r="G5" s="13">
        <v>22</v>
      </c>
      <c r="H5" s="14">
        <v>23</v>
      </c>
      <c r="I5" s="10">
        <f t="shared" si="0"/>
        <v>23.8</v>
      </c>
      <c r="J5" s="11">
        <f t="shared" si="1"/>
        <v>5</v>
      </c>
      <c r="L5" s="1">
        <v>3</v>
      </c>
      <c r="M5" s="33">
        <f t="shared" ref="M5:M23" si="3">I5</f>
        <v>23.8</v>
      </c>
      <c r="N5" s="31"/>
      <c r="O5" s="1">
        <v>3</v>
      </c>
      <c r="P5" s="20">
        <f t="shared" si="2"/>
        <v>5</v>
      </c>
    </row>
    <row r="6" spans="2:16" ht="12.95" customHeight="1" x14ac:dyDescent="0.2">
      <c r="B6" s="53"/>
      <c r="C6" s="1">
        <v>4</v>
      </c>
      <c r="D6" s="14">
        <v>26</v>
      </c>
      <c r="E6" s="12">
        <v>26</v>
      </c>
      <c r="F6" s="14">
        <v>25</v>
      </c>
      <c r="G6" s="13">
        <v>25</v>
      </c>
      <c r="H6" s="14">
        <v>25</v>
      </c>
      <c r="I6" s="10">
        <f t="shared" si="0"/>
        <v>25.4</v>
      </c>
      <c r="J6" s="11">
        <f t="shared" si="1"/>
        <v>1</v>
      </c>
      <c r="L6" s="1">
        <v>4</v>
      </c>
      <c r="M6" s="33">
        <f t="shared" si="3"/>
        <v>25.4</v>
      </c>
      <c r="N6" s="31"/>
      <c r="O6" s="1">
        <v>4</v>
      </c>
      <c r="P6" s="20">
        <f t="shared" si="2"/>
        <v>1</v>
      </c>
    </row>
    <row r="7" spans="2:16" ht="12.95" customHeight="1" x14ac:dyDescent="0.2">
      <c r="B7" s="53"/>
      <c r="C7" s="1">
        <v>5</v>
      </c>
      <c r="D7" s="14">
        <v>22</v>
      </c>
      <c r="E7" s="14">
        <v>22</v>
      </c>
      <c r="F7" s="9">
        <v>25</v>
      </c>
      <c r="G7" s="13">
        <v>21</v>
      </c>
      <c r="H7" s="14">
        <v>25</v>
      </c>
      <c r="I7" s="10">
        <f t="shared" si="0"/>
        <v>23</v>
      </c>
      <c r="J7" s="11">
        <f t="shared" si="1"/>
        <v>4</v>
      </c>
      <c r="L7" s="1">
        <v>5</v>
      </c>
      <c r="M7" s="33">
        <f t="shared" si="3"/>
        <v>23</v>
      </c>
      <c r="N7" s="31"/>
      <c r="O7" s="1">
        <v>5</v>
      </c>
      <c r="P7" s="20">
        <f t="shared" si="2"/>
        <v>4</v>
      </c>
    </row>
    <row r="8" spans="2:16" ht="12.95" customHeight="1" x14ac:dyDescent="0.2">
      <c r="B8" s="53"/>
      <c r="C8" s="1">
        <v>6</v>
      </c>
      <c r="D8" s="14">
        <v>23</v>
      </c>
      <c r="E8" s="13">
        <v>20</v>
      </c>
      <c r="F8" s="12">
        <v>26</v>
      </c>
      <c r="G8" s="14">
        <v>23</v>
      </c>
      <c r="H8" s="14">
        <v>23</v>
      </c>
      <c r="I8" s="10">
        <f t="shared" si="0"/>
        <v>23</v>
      </c>
      <c r="J8" s="11">
        <f t="shared" si="1"/>
        <v>6</v>
      </c>
      <c r="L8" s="1">
        <v>6</v>
      </c>
      <c r="M8" s="33">
        <f t="shared" si="3"/>
        <v>23</v>
      </c>
      <c r="N8" s="31"/>
      <c r="O8" s="1">
        <v>6</v>
      </c>
      <c r="P8" s="20">
        <f t="shared" si="2"/>
        <v>6</v>
      </c>
    </row>
    <row r="9" spans="2:16" ht="12.95" customHeight="1" x14ac:dyDescent="0.2">
      <c r="B9" s="54"/>
      <c r="C9" s="1">
        <v>7</v>
      </c>
      <c r="D9" s="14">
        <v>25</v>
      </c>
      <c r="E9" s="14">
        <v>25</v>
      </c>
      <c r="F9" s="9">
        <v>27</v>
      </c>
      <c r="G9" s="14">
        <v>25</v>
      </c>
      <c r="H9" s="13">
        <v>18</v>
      </c>
      <c r="I9" s="10">
        <f t="shared" si="0"/>
        <v>24</v>
      </c>
      <c r="J9" s="11">
        <f t="shared" si="1"/>
        <v>9</v>
      </c>
      <c r="L9" s="1">
        <v>7</v>
      </c>
      <c r="M9" s="33">
        <f t="shared" si="3"/>
        <v>24</v>
      </c>
      <c r="N9" s="31"/>
      <c r="O9" s="1">
        <v>7</v>
      </c>
      <c r="P9" s="20">
        <f t="shared" si="2"/>
        <v>9</v>
      </c>
    </row>
    <row r="10" spans="2:16" ht="12.95" customHeight="1" x14ac:dyDescent="0.2">
      <c r="B10" s="52" t="s">
        <v>15</v>
      </c>
      <c r="C10" s="1">
        <v>8</v>
      </c>
      <c r="D10" s="14">
        <v>18</v>
      </c>
      <c r="E10" s="14">
        <v>21</v>
      </c>
      <c r="F10" s="12">
        <v>33</v>
      </c>
      <c r="G10" s="13">
        <v>19</v>
      </c>
      <c r="H10" s="14">
        <v>20</v>
      </c>
      <c r="I10" s="10">
        <f t="shared" si="0"/>
        <v>22.2</v>
      </c>
      <c r="J10" s="11">
        <f t="shared" si="1"/>
        <v>15</v>
      </c>
      <c r="L10" s="1">
        <v>8</v>
      </c>
      <c r="M10" s="33">
        <f t="shared" si="3"/>
        <v>22.2</v>
      </c>
      <c r="N10" s="31"/>
      <c r="O10" s="1">
        <v>8</v>
      </c>
      <c r="P10" s="20">
        <f t="shared" si="2"/>
        <v>15</v>
      </c>
    </row>
    <row r="11" spans="2:16" ht="12.95" customHeight="1" x14ac:dyDescent="0.2">
      <c r="B11" s="53"/>
      <c r="C11" s="1">
        <v>9</v>
      </c>
      <c r="D11" s="14">
        <v>32</v>
      </c>
      <c r="E11" s="13">
        <v>27</v>
      </c>
      <c r="F11" s="9">
        <v>29</v>
      </c>
      <c r="G11" s="14">
        <v>31</v>
      </c>
      <c r="H11" s="14">
        <v>25</v>
      </c>
      <c r="I11" s="10">
        <f t="shared" si="0"/>
        <v>28.8</v>
      </c>
      <c r="J11" s="11">
        <f t="shared" si="1"/>
        <v>7</v>
      </c>
      <c r="L11" s="1">
        <v>9</v>
      </c>
      <c r="M11" s="33">
        <f t="shared" si="3"/>
        <v>28.8</v>
      </c>
      <c r="N11" s="31"/>
      <c r="O11" s="1">
        <v>9</v>
      </c>
      <c r="P11" s="20">
        <f t="shared" si="2"/>
        <v>7</v>
      </c>
    </row>
    <row r="12" spans="2:16" ht="12.95" customHeight="1" x14ac:dyDescent="0.2">
      <c r="B12" s="53"/>
      <c r="C12" s="1">
        <v>10</v>
      </c>
      <c r="D12" s="12">
        <v>30</v>
      </c>
      <c r="E12" s="14">
        <v>28</v>
      </c>
      <c r="F12" s="15">
        <v>30</v>
      </c>
      <c r="G12" s="14">
        <v>24</v>
      </c>
      <c r="H12" s="13">
        <v>19</v>
      </c>
      <c r="I12" s="10">
        <f t="shared" si="0"/>
        <v>26.2</v>
      </c>
      <c r="J12" s="11">
        <f t="shared" si="1"/>
        <v>11</v>
      </c>
      <c r="L12" s="1">
        <v>10</v>
      </c>
      <c r="M12" s="33">
        <f t="shared" si="3"/>
        <v>26.2</v>
      </c>
      <c r="N12" s="31"/>
      <c r="O12" s="1">
        <v>10</v>
      </c>
      <c r="P12" s="20">
        <f t="shared" si="2"/>
        <v>11</v>
      </c>
    </row>
    <row r="13" spans="2:16" ht="12.95" customHeight="1" x14ac:dyDescent="0.2">
      <c r="B13" s="53"/>
      <c r="C13" s="1">
        <v>11</v>
      </c>
      <c r="D13" s="14">
        <v>28</v>
      </c>
      <c r="E13" s="12">
        <v>25</v>
      </c>
      <c r="F13" s="7">
        <v>29</v>
      </c>
      <c r="G13" s="13">
        <v>22</v>
      </c>
      <c r="H13" s="14">
        <v>28</v>
      </c>
      <c r="I13" s="10">
        <f t="shared" si="0"/>
        <v>26.4</v>
      </c>
      <c r="J13" s="11">
        <f t="shared" si="1"/>
        <v>7</v>
      </c>
      <c r="L13" s="1">
        <v>11</v>
      </c>
      <c r="M13" s="33">
        <f t="shared" si="3"/>
        <v>26.4</v>
      </c>
      <c r="N13" s="31"/>
      <c r="O13" s="1">
        <v>11</v>
      </c>
      <c r="P13" s="20">
        <f t="shared" si="2"/>
        <v>7</v>
      </c>
    </row>
    <row r="14" spans="2:16" ht="12.95" customHeight="1" x14ac:dyDescent="0.2">
      <c r="B14" s="53"/>
      <c r="C14" s="28">
        <v>12</v>
      </c>
      <c r="D14" s="13">
        <v>30</v>
      </c>
      <c r="E14" s="14">
        <v>31</v>
      </c>
      <c r="F14" s="12">
        <v>32</v>
      </c>
      <c r="G14" s="14">
        <v>32</v>
      </c>
      <c r="H14" s="14">
        <v>31</v>
      </c>
      <c r="I14" s="10">
        <f t="shared" si="0"/>
        <v>31.2</v>
      </c>
      <c r="J14" s="11">
        <f t="shared" si="1"/>
        <v>2</v>
      </c>
      <c r="L14" s="1">
        <v>12</v>
      </c>
      <c r="M14" s="33">
        <f t="shared" si="3"/>
        <v>31.2</v>
      </c>
      <c r="N14" s="31"/>
      <c r="O14" s="1">
        <v>12</v>
      </c>
      <c r="P14" s="20">
        <f t="shared" si="2"/>
        <v>2</v>
      </c>
    </row>
    <row r="15" spans="2:16" ht="12.95" customHeight="1" x14ac:dyDescent="0.2">
      <c r="B15" s="53"/>
      <c r="C15" s="40">
        <v>13</v>
      </c>
      <c r="D15" s="14">
        <v>22</v>
      </c>
      <c r="E15" s="14">
        <v>22</v>
      </c>
      <c r="F15" s="9">
        <v>33</v>
      </c>
      <c r="G15" s="14">
        <v>31</v>
      </c>
      <c r="H15" s="13">
        <v>20</v>
      </c>
      <c r="I15" s="10">
        <f t="shared" si="0"/>
        <v>25.6</v>
      </c>
      <c r="J15" s="11">
        <f t="shared" si="1"/>
        <v>13</v>
      </c>
      <c r="L15" s="1">
        <v>13</v>
      </c>
      <c r="M15" s="33">
        <f t="shared" si="3"/>
        <v>25.6</v>
      </c>
      <c r="N15" s="31"/>
      <c r="O15" s="1">
        <v>13</v>
      </c>
      <c r="P15" s="20">
        <f t="shared" si="2"/>
        <v>13</v>
      </c>
    </row>
    <row r="16" spans="2:16" ht="12.95" customHeight="1" x14ac:dyDescent="0.2">
      <c r="B16" s="54"/>
      <c r="C16" s="40">
        <v>14</v>
      </c>
      <c r="D16" s="14">
        <v>21</v>
      </c>
      <c r="E16" s="13">
        <v>19</v>
      </c>
      <c r="F16" s="15">
        <v>20</v>
      </c>
      <c r="G16" s="14">
        <v>20</v>
      </c>
      <c r="H16" s="12">
        <v>19</v>
      </c>
      <c r="I16" s="10">
        <f t="shared" si="0"/>
        <v>19.8</v>
      </c>
      <c r="J16" s="11">
        <f t="shared" si="1"/>
        <v>2</v>
      </c>
      <c r="L16" s="1">
        <v>14</v>
      </c>
      <c r="M16" s="33">
        <f t="shared" si="3"/>
        <v>19.8</v>
      </c>
      <c r="N16" s="31"/>
      <c r="O16" s="1">
        <v>14</v>
      </c>
      <c r="P16" s="20">
        <f t="shared" si="2"/>
        <v>2</v>
      </c>
    </row>
    <row r="17" spans="2:16" ht="12.95" customHeight="1" x14ac:dyDescent="0.2">
      <c r="B17" s="52" t="s">
        <v>16</v>
      </c>
      <c r="C17" s="1">
        <v>15</v>
      </c>
      <c r="D17" s="14">
        <v>25</v>
      </c>
      <c r="E17" s="14">
        <v>25</v>
      </c>
      <c r="F17" s="9">
        <v>30</v>
      </c>
      <c r="G17" s="14">
        <v>22</v>
      </c>
      <c r="H17" s="13">
        <v>19</v>
      </c>
      <c r="I17" s="10">
        <f t="shared" si="0"/>
        <v>24.2</v>
      </c>
      <c r="J17" s="11">
        <f t="shared" si="1"/>
        <v>11</v>
      </c>
      <c r="L17" s="1">
        <v>15</v>
      </c>
      <c r="M17" s="33">
        <f t="shared" si="3"/>
        <v>24.2</v>
      </c>
      <c r="N17" s="31"/>
      <c r="O17" s="1">
        <v>15</v>
      </c>
      <c r="P17" s="20">
        <f t="shared" si="2"/>
        <v>11</v>
      </c>
    </row>
    <row r="18" spans="2:16" ht="12.95" customHeight="1" x14ac:dyDescent="0.2">
      <c r="B18" s="53"/>
      <c r="C18" s="1">
        <v>16</v>
      </c>
      <c r="D18" s="14">
        <v>24</v>
      </c>
      <c r="E18" s="14">
        <v>24</v>
      </c>
      <c r="F18" s="12">
        <v>32</v>
      </c>
      <c r="G18" s="13">
        <v>19</v>
      </c>
      <c r="H18" s="14">
        <v>25</v>
      </c>
      <c r="I18" s="10">
        <f t="shared" si="0"/>
        <v>24.8</v>
      </c>
      <c r="J18" s="11">
        <f t="shared" si="1"/>
        <v>13</v>
      </c>
      <c r="L18" s="1">
        <v>16</v>
      </c>
      <c r="M18" s="33">
        <f t="shared" si="3"/>
        <v>24.8</v>
      </c>
      <c r="N18" s="31"/>
      <c r="O18" s="1">
        <v>16</v>
      </c>
      <c r="P18" s="20">
        <f t="shared" si="2"/>
        <v>13</v>
      </c>
    </row>
    <row r="19" spans="2:16" ht="12.95" customHeight="1" x14ac:dyDescent="0.2">
      <c r="B19" s="53"/>
      <c r="C19" s="1">
        <v>17</v>
      </c>
      <c r="D19" s="13">
        <v>21</v>
      </c>
      <c r="E19" s="14">
        <v>22</v>
      </c>
      <c r="F19" s="16">
        <v>24</v>
      </c>
      <c r="G19" s="14">
        <v>25</v>
      </c>
      <c r="H19" s="12">
        <v>27</v>
      </c>
      <c r="I19" s="10">
        <f t="shared" si="0"/>
        <v>23.8</v>
      </c>
      <c r="J19" s="11">
        <f t="shared" si="1"/>
        <v>6</v>
      </c>
      <c r="L19" s="1">
        <v>17</v>
      </c>
      <c r="M19" s="33">
        <f t="shared" si="3"/>
        <v>23.8</v>
      </c>
      <c r="N19" s="31"/>
      <c r="O19" s="1">
        <v>17</v>
      </c>
      <c r="P19" s="20">
        <f t="shared" si="2"/>
        <v>6</v>
      </c>
    </row>
    <row r="20" spans="2:16" ht="12.95" customHeight="1" x14ac:dyDescent="0.2">
      <c r="B20" s="53"/>
      <c r="C20" s="1">
        <v>18</v>
      </c>
      <c r="D20" s="14">
        <v>25</v>
      </c>
      <c r="E20" s="13">
        <v>22</v>
      </c>
      <c r="F20" s="12">
        <v>31</v>
      </c>
      <c r="G20" s="14">
        <v>24</v>
      </c>
      <c r="H20" s="14">
        <v>22</v>
      </c>
      <c r="I20" s="10">
        <f t="shared" si="0"/>
        <v>24.8</v>
      </c>
      <c r="J20" s="11">
        <f t="shared" si="1"/>
        <v>9</v>
      </c>
      <c r="L20" s="1">
        <v>18</v>
      </c>
      <c r="M20" s="33">
        <f t="shared" si="3"/>
        <v>24.8</v>
      </c>
      <c r="N20" s="31"/>
      <c r="O20" s="1">
        <v>18</v>
      </c>
      <c r="P20" s="20">
        <f t="shared" si="2"/>
        <v>9</v>
      </c>
    </row>
    <row r="21" spans="2:16" ht="12.95" customHeight="1" x14ac:dyDescent="0.2">
      <c r="B21" s="53"/>
      <c r="C21" s="40">
        <v>19</v>
      </c>
      <c r="D21" s="13">
        <v>21</v>
      </c>
      <c r="E21" s="14">
        <v>21</v>
      </c>
      <c r="F21" s="14">
        <v>23</v>
      </c>
      <c r="G21" s="14">
        <v>24</v>
      </c>
      <c r="H21" s="12">
        <v>22</v>
      </c>
      <c r="I21" s="10">
        <f t="shared" si="0"/>
        <v>22.2</v>
      </c>
      <c r="J21" s="11">
        <f t="shared" si="1"/>
        <v>3</v>
      </c>
      <c r="L21" s="1">
        <v>19</v>
      </c>
      <c r="M21" s="33">
        <f t="shared" si="3"/>
        <v>22.2</v>
      </c>
      <c r="N21" s="31"/>
      <c r="O21" s="1">
        <v>19</v>
      </c>
      <c r="P21" s="20">
        <f t="shared" si="2"/>
        <v>3</v>
      </c>
    </row>
    <row r="22" spans="2:16" ht="12.95" customHeight="1" x14ac:dyDescent="0.2">
      <c r="B22" s="53"/>
      <c r="C22" s="1">
        <v>20</v>
      </c>
      <c r="D22" s="14">
        <v>25</v>
      </c>
      <c r="E22" s="12">
        <v>28</v>
      </c>
      <c r="F22" s="7">
        <v>27</v>
      </c>
      <c r="G22" s="14">
        <v>26</v>
      </c>
      <c r="H22" s="13">
        <v>19</v>
      </c>
      <c r="I22" s="10">
        <f t="shared" si="0"/>
        <v>25</v>
      </c>
      <c r="J22" s="11">
        <f t="shared" si="1"/>
        <v>9</v>
      </c>
      <c r="L22" s="1">
        <v>20</v>
      </c>
      <c r="M22" s="33">
        <f t="shared" si="3"/>
        <v>25</v>
      </c>
      <c r="N22" s="31"/>
      <c r="O22" s="1">
        <v>20</v>
      </c>
      <c r="P22" s="20">
        <f t="shared" si="2"/>
        <v>9</v>
      </c>
    </row>
    <row r="23" spans="2:16" ht="12.95" customHeight="1" thickBot="1" x14ac:dyDescent="0.25">
      <c r="B23" s="54"/>
      <c r="C23" s="1">
        <v>21</v>
      </c>
      <c r="D23" s="14">
        <v>23</v>
      </c>
      <c r="E23" s="14">
        <v>25</v>
      </c>
      <c r="F23" s="12">
        <v>26</v>
      </c>
      <c r="G23" s="13">
        <v>22</v>
      </c>
      <c r="H23" s="14">
        <v>28</v>
      </c>
      <c r="I23" s="10">
        <f t="shared" si="0"/>
        <v>24.8</v>
      </c>
      <c r="J23" s="11">
        <f t="shared" si="1"/>
        <v>6</v>
      </c>
      <c r="L23" s="1">
        <v>21</v>
      </c>
      <c r="M23" s="33">
        <f t="shared" si="3"/>
        <v>24.8</v>
      </c>
      <c r="N23" s="31"/>
      <c r="O23" s="1">
        <v>21</v>
      </c>
      <c r="P23" s="20">
        <f t="shared" si="2"/>
        <v>6</v>
      </c>
    </row>
    <row r="24" spans="2:16" ht="12.95" customHeight="1" thickBot="1" x14ac:dyDescent="0.25">
      <c r="G24" s="17" t="s">
        <v>4</v>
      </c>
      <c r="H24" s="18"/>
      <c r="I24" s="19">
        <f>SUM(I3:I23)/21</f>
        <v>24.447619047619046</v>
      </c>
      <c r="J24" s="19">
        <f>SUM(J3:J23)/21</f>
        <v>7</v>
      </c>
    </row>
    <row r="25" spans="2:16" x14ac:dyDescent="0.2">
      <c r="G25" s="18"/>
    </row>
    <row r="49" spans="1:12" x14ac:dyDescent="0.2">
      <c r="A49" s="27" t="s">
        <v>17</v>
      </c>
      <c r="C49" s="21" t="s">
        <v>6</v>
      </c>
      <c r="D49" s="6" t="s">
        <v>9</v>
      </c>
      <c r="E49" s="21" t="s">
        <v>10</v>
      </c>
      <c r="F49" s="21" t="s">
        <v>27</v>
      </c>
      <c r="G49" s="6" t="s">
        <v>49</v>
      </c>
      <c r="I49" s="6" t="s">
        <v>26</v>
      </c>
    </row>
    <row r="50" spans="1:12" x14ac:dyDescent="0.2">
      <c r="A50" s="27"/>
      <c r="C50" s="21"/>
      <c r="E50" s="21"/>
      <c r="F50" s="21" t="s">
        <v>27</v>
      </c>
      <c r="G50" s="6" t="s">
        <v>50</v>
      </c>
    </row>
    <row r="51" spans="1:12" x14ac:dyDescent="0.2">
      <c r="A51" s="27"/>
      <c r="C51" s="21"/>
      <c r="E51" s="21"/>
      <c r="F51" s="21" t="s">
        <v>25</v>
      </c>
      <c r="G51" s="6">
        <f>3/(2.327*SQRT(5))</f>
        <v>0.57655384035233082</v>
      </c>
    </row>
    <row r="52" spans="1:12" x14ac:dyDescent="0.2">
      <c r="A52" s="27"/>
      <c r="C52" s="22" t="s">
        <v>11</v>
      </c>
      <c r="D52" s="23">
        <f>I24+G51*J24</f>
        <v>28.483495930085361</v>
      </c>
      <c r="E52" s="21"/>
      <c r="G52" s="21" t="s">
        <v>7</v>
      </c>
      <c r="H52" s="6" t="s">
        <v>8</v>
      </c>
      <c r="K52" s="26" t="s">
        <v>12</v>
      </c>
      <c r="L52" s="36">
        <f>I24</f>
        <v>24.447619047619046</v>
      </c>
    </row>
    <row r="53" spans="1:12" x14ac:dyDescent="0.2">
      <c r="A53" s="27"/>
      <c r="C53" s="34"/>
      <c r="D53" s="35"/>
      <c r="E53" s="21"/>
      <c r="G53" s="24" t="s">
        <v>7</v>
      </c>
      <c r="H53" s="25">
        <f>I24-G51*J24</f>
        <v>20.411742165152731</v>
      </c>
    </row>
    <row r="54" spans="1:12" x14ac:dyDescent="0.2">
      <c r="A54" s="27"/>
      <c r="C54" s="21"/>
      <c r="G54" s="34"/>
      <c r="H54" s="35"/>
    </row>
    <row r="55" spans="1:12" x14ac:dyDescent="0.2">
      <c r="A55" s="27" t="s">
        <v>51</v>
      </c>
      <c r="C55" s="21"/>
      <c r="G55" s="34"/>
      <c r="H55" s="35"/>
    </row>
    <row r="56" spans="1:12" x14ac:dyDescent="0.2">
      <c r="A56" s="27"/>
    </row>
    <row r="57" spans="1:12" x14ac:dyDescent="0.2">
      <c r="A57" s="27" t="s">
        <v>18</v>
      </c>
    </row>
    <row r="80" spans="3:11" x14ac:dyDescent="0.2">
      <c r="C80" s="21" t="s">
        <v>6</v>
      </c>
      <c r="D80" s="6" t="s">
        <v>19</v>
      </c>
      <c r="E80" s="6" t="s">
        <v>20</v>
      </c>
      <c r="G80" s="37">
        <v>2.1150000000000002</v>
      </c>
      <c r="I80" s="21" t="s">
        <v>7</v>
      </c>
      <c r="J80" s="6" t="s">
        <v>21</v>
      </c>
      <c r="K80" s="6" t="s">
        <v>22</v>
      </c>
    </row>
    <row r="81" spans="1:10" x14ac:dyDescent="0.2">
      <c r="C81" s="21" t="s">
        <v>6</v>
      </c>
      <c r="D81" s="6" t="s">
        <v>52</v>
      </c>
      <c r="I81" s="21" t="s">
        <v>7</v>
      </c>
      <c r="J81" s="6" t="s">
        <v>23</v>
      </c>
    </row>
    <row r="82" spans="1:10" x14ac:dyDescent="0.2">
      <c r="C82" s="22" t="s">
        <v>6</v>
      </c>
      <c r="D82" s="38">
        <f>G80*J24</f>
        <v>14.805000000000001</v>
      </c>
      <c r="I82" s="24" t="s">
        <v>7</v>
      </c>
      <c r="J82" s="32">
        <v>0</v>
      </c>
    </row>
    <row r="83" spans="1:10" x14ac:dyDescent="0.2">
      <c r="F83" s="26" t="s">
        <v>24</v>
      </c>
      <c r="G83" s="39">
        <f>J24</f>
        <v>7</v>
      </c>
    </row>
    <row r="85" spans="1:10" x14ac:dyDescent="0.2">
      <c r="A85" s="27" t="s">
        <v>59</v>
      </c>
    </row>
    <row r="86" spans="1:10" x14ac:dyDescent="0.2">
      <c r="A86" s="27" t="s">
        <v>58</v>
      </c>
    </row>
  </sheetData>
  <mergeCells count="3">
    <mergeCell ref="B3:B9"/>
    <mergeCell ref="B10:B16"/>
    <mergeCell ref="B17:B23"/>
  </mergeCells>
  <phoneticPr fontId="0" type="noConversion"/>
  <pageMargins left="0.62" right="0.75" top="0.17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102"/>
  <sheetViews>
    <sheetView topLeftCell="A85" workbookViewId="0">
      <selection activeCell="E107" sqref="E107"/>
    </sheetView>
  </sheetViews>
  <sheetFormatPr baseColWidth="10" defaultRowHeight="11.25" x14ac:dyDescent="0.2"/>
  <cols>
    <col min="1" max="1" width="6.7109375" style="6" customWidth="1"/>
    <col min="2" max="2" width="8.42578125" style="6" bestFit="1" customWidth="1"/>
    <col min="3" max="5" width="6.7109375" style="6" customWidth="1"/>
    <col min="6" max="6" width="7" style="6" customWidth="1"/>
    <col min="7" max="7" width="6.7109375" style="6" customWidth="1"/>
    <col min="8" max="8" width="5.85546875" style="6" bestFit="1" customWidth="1"/>
    <col min="9" max="9" width="6.42578125" style="6" bestFit="1" customWidth="1"/>
    <col min="10" max="10" width="10.42578125" style="6" customWidth="1"/>
    <col min="11" max="11" width="9.7109375" style="6" bestFit="1" customWidth="1"/>
    <col min="12" max="12" width="11.42578125" style="6"/>
    <col min="13" max="13" width="8.42578125" style="6" bestFit="1" customWidth="1"/>
    <col min="14" max="14" width="5.85546875" style="6" bestFit="1" customWidth="1"/>
    <col min="15" max="15" width="2.140625" style="6" customWidth="1"/>
    <col min="16" max="16" width="8.42578125" style="6" bestFit="1" customWidth="1"/>
    <col min="17" max="17" width="9.7109375" style="6" bestFit="1" customWidth="1"/>
    <col min="18" max="16384" width="11.42578125" style="6"/>
  </cols>
  <sheetData>
    <row r="3" spans="1:17" ht="22.5" x14ac:dyDescent="0.2">
      <c r="A3" s="20" t="s">
        <v>13</v>
      </c>
      <c r="B3" s="2" t="s">
        <v>0</v>
      </c>
      <c r="C3" s="4" t="s">
        <v>3</v>
      </c>
      <c r="D3" s="5"/>
      <c r="E3" s="5"/>
      <c r="F3" s="5"/>
      <c r="G3" s="3"/>
      <c r="H3" s="3" t="s">
        <v>1</v>
      </c>
      <c r="I3" s="1" t="s">
        <v>2</v>
      </c>
      <c r="J3" s="1" t="s">
        <v>28</v>
      </c>
      <c r="K3" s="41" t="s">
        <v>29</v>
      </c>
      <c r="M3" s="2" t="s">
        <v>0</v>
      </c>
      <c r="N3" s="3" t="s">
        <v>1</v>
      </c>
      <c r="P3" s="2" t="s">
        <v>0</v>
      </c>
      <c r="Q3" s="41" t="s">
        <v>29</v>
      </c>
    </row>
    <row r="4" spans="1:17" x14ac:dyDescent="0.2">
      <c r="A4" s="52" t="s">
        <v>14</v>
      </c>
      <c r="B4" s="40">
        <v>1</v>
      </c>
      <c r="C4" s="16">
        <v>22</v>
      </c>
      <c r="D4" s="16">
        <v>23</v>
      </c>
      <c r="E4" s="16">
        <v>21</v>
      </c>
      <c r="F4" s="16">
        <v>25</v>
      </c>
      <c r="G4" s="16">
        <v>22</v>
      </c>
      <c r="H4" s="10">
        <f>SUM(C4:G4)/5</f>
        <v>22.6</v>
      </c>
      <c r="I4" s="11">
        <f>MAX(C4:G4)-MIN(C4:G4)</f>
        <v>4</v>
      </c>
      <c r="J4" s="10">
        <f>((C4-H4)^2+(D4-H4)^2+(E4-H4)^2+(F4-H4)^2+(G4-H4)^2)/5</f>
        <v>1.8399999999999999</v>
      </c>
      <c r="K4" s="50">
        <f>J4^(1/2)</f>
        <v>1.3564659966250536</v>
      </c>
      <c r="M4" s="1">
        <v>1</v>
      </c>
      <c r="N4" s="10">
        <f>H4</f>
        <v>22.6</v>
      </c>
      <c r="P4" s="1">
        <v>1</v>
      </c>
      <c r="Q4" s="10">
        <f>K4</f>
        <v>1.3564659966250536</v>
      </c>
    </row>
    <row r="5" spans="1:17" x14ac:dyDescent="0.2">
      <c r="A5" s="53"/>
      <c r="B5" s="40">
        <v>2</v>
      </c>
      <c r="C5" s="15">
        <v>24</v>
      </c>
      <c r="D5" s="15">
        <v>20</v>
      </c>
      <c r="E5" s="15">
        <v>22</v>
      </c>
      <c r="F5" s="15">
        <v>21</v>
      </c>
      <c r="G5" s="15">
        <v>22</v>
      </c>
      <c r="H5" s="10">
        <f t="shared" ref="H5:H24" si="0">SUM(C5:G5)/5</f>
        <v>21.8</v>
      </c>
      <c r="I5" s="11">
        <f t="shared" ref="I5:I24" si="1">MAX(C5:G5)-MIN(C5:G5)</f>
        <v>4</v>
      </c>
      <c r="J5" s="10">
        <f t="shared" ref="J5:J24" si="2">((C5-H5)^2+(D5-H5)^2+(E5-H5)^2+(F5-H5)^2+(G5-H5)^2)/5</f>
        <v>1.7599999999999998</v>
      </c>
      <c r="K5" s="50">
        <f t="shared" ref="K5:K24" si="3">J5^(1/2)</f>
        <v>1.3266499161421599</v>
      </c>
      <c r="M5" s="1">
        <v>2</v>
      </c>
      <c r="N5" s="10">
        <f t="shared" ref="N5:N24" si="4">H5</f>
        <v>21.8</v>
      </c>
      <c r="P5" s="1">
        <v>2</v>
      </c>
      <c r="Q5" s="10">
        <f t="shared" ref="Q5:Q24" si="5">K5</f>
        <v>1.3266499161421599</v>
      </c>
    </row>
    <row r="6" spans="1:17" x14ac:dyDescent="0.2">
      <c r="A6" s="53"/>
      <c r="B6" s="40">
        <v>3</v>
      </c>
      <c r="C6" s="15">
        <v>27</v>
      </c>
      <c r="D6" s="15">
        <v>24</v>
      </c>
      <c r="E6" s="16">
        <v>23</v>
      </c>
      <c r="F6" s="15">
        <v>22</v>
      </c>
      <c r="G6" s="15">
        <v>23</v>
      </c>
      <c r="H6" s="10">
        <f t="shared" si="0"/>
        <v>23.8</v>
      </c>
      <c r="I6" s="11">
        <f t="shared" si="1"/>
        <v>5</v>
      </c>
      <c r="J6" s="10">
        <f t="shared" si="2"/>
        <v>2.9599999999999995</v>
      </c>
      <c r="K6" s="50">
        <f t="shared" si="3"/>
        <v>1.7204650534085253</v>
      </c>
      <c r="M6" s="1">
        <v>3</v>
      </c>
      <c r="N6" s="10">
        <f t="shared" si="4"/>
        <v>23.8</v>
      </c>
      <c r="P6" s="1">
        <v>3</v>
      </c>
      <c r="Q6" s="10">
        <f t="shared" si="5"/>
        <v>1.7204650534085253</v>
      </c>
    </row>
    <row r="7" spans="1:17" x14ac:dyDescent="0.2">
      <c r="A7" s="53"/>
      <c r="B7" s="40">
        <v>4</v>
      </c>
      <c r="C7" s="15">
        <v>26</v>
      </c>
      <c r="D7" s="15">
        <v>26</v>
      </c>
      <c r="E7" s="15">
        <v>25</v>
      </c>
      <c r="F7" s="15">
        <v>25</v>
      </c>
      <c r="G7" s="15">
        <v>25</v>
      </c>
      <c r="H7" s="10">
        <f t="shared" si="0"/>
        <v>25.4</v>
      </c>
      <c r="I7" s="11">
        <f t="shared" si="1"/>
        <v>1</v>
      </c>
      <c r="J7" s="10">
        <f t="shared" si="2"/>
        <v>0.24</v>
      </c>
      <c r="K7" s="50">
        <f t="shared" si="3"/>
        <v>0.4898979485566356</v>
      </c>
      <c r="M7" s="1">
        <v>4</v>
      </c>
      <c r="N7" s="10">
        <f t="shared" si="4"/>
        <v>25.4</v>
      </c>
      <c r="P7" s="1">
        <v>4</v>
      </c>
      <c r="Q7" s="10">
        <f t="shared" si="5"/>
        <v>0.4898979485566356</v>
      </c>
    </row>
    <row r="8" spans="1:17" x14ac:dyDescent="0.2">
      <c r="A8" s="53"/>
      <c r="B8" s="40">
        <v>5</v>
      </c>
      <c r="C8" s="15">
        <v>22</v>
      </c>
      <c r="D8" s="15">
        <v>22</v>
      </c>
      <c r="E8" s="16">
        <v>25</v>
      </c>
      <c r="F8" s="15">
        <v>21</v>
      </c>
      <c r="G8" s="15">
        <v>25</v>
      </c>
      <c r="H8" s="10">
        <f t="shared" si="0"/>
        <v>23</v>
      </c>
      <c r="I8" s="11">
        <f t="shared" si="1"/>
        <v>4</v>
      </c>
      <c r="J8" s="10">
        <f t="shared" si="2"/>
        <v>2.8</v>
      </c>
      <c r="K8" s="50">
        <f t="shared" si="3"/>
        <v>1.6733200530681511</v>
      </c>
      <c r="M8" s="1">
        <v>5</v>
      </c>
      <c r="N8" s="10">
        <f t="shared" si="4"/>
        <v>23</v>
      </c>
      <c r="P8" s="1">
        <v>5</v>
      </c>
      <c r="Q8" s="10">
        <f t="shared" si="5"/>
        <v>1.6733200530681511</v>
      </c>
    </row>
    <row r="9" spans="1:17" x14ac:dyDescent="0.2">
      <c r="A9" s="53"/>
      <c r="B9" s="40">
        <v>6</v>
      </c>
      <c r="C9" s="15">
        <v>23</v>
      </c>
      <c r="D9" s="15">
        <v>20</v>
      </c>
      <c r="E9" s="15">
        <v>26</v>
      </c>
      <c r="F9" s="15">
        <v>23</v>
      </c>
      <c r="G9" s="15">
        <v>23</v>
      </c>
      <c r="H9" s="10">
        <f t="shared" si="0"/>
        <v>23</v>
      </c>
      <c r="I9" s="11">
        <f t="shared" si="1"/>
        <v>6</v>
      </c>
      <c r="J9" s="10">
        <f t="shared" si="2"/>
        <v>3.6</v>
      </c>
      <c r="K9" s="50">
        <f t="shared" si="3"/>
        <v>1.8973665961010275</v>
      </c>
      <c r="M9" s="1">
        <v>6</v>
      </c>
      <c r="N9" s="10">
        <f t="shared" si="4"/>
        <v>23</v>
      </c>
      <c r="P9" s="1">
        <v>6</v>
      </c>
      <c r="Q9" s="10">
        <f t="shared" si="5"/>
        <v>1.8973665961010275</v>
      </c>
    </row>
    <row r="10" spans="1:17" x14ac:dyDescent="0.2">
      <c r="A10" s="54"/>
      <c r="B10" s="40">
        <v>7</v>
      </c>
      <c r="C10" s="15">
        <v>25</v>
      </c>
      <c r="D10" s="15">
        <v>25</v>
      </c>
      <c r="E10" s="16">
        <v>27</v>
      </c>
      <c r="F10" s="15">
        <v>25</v>
      </c>
      <c r="G10" s="15">
        <v>18</v>
      </c>
      <c r="H10" s="10">
        <f t="shared" si="0"/>
        <v>24</v>
      </c>
      <c r="I10" s="11">
        <f t="shared" si="1"/>
        <v>9</v>
      </c>
      <c r="J10" s="10">
        <f t="shared" si="2"/>
        <v>9.6</v>
      </c>
      <c r="K10" s="50">
        <f t="shared" si="3"/>
        <v>3.0983866769659336</v>
      </c>
      <c r="M10" s="1">
        <v>7</v>
      </c>
      <c r="N10" s="10">
        <f t="shared" si="4"/>
        <v>24</v>
      </c>
      <c r="P10" s="1">
        <v>7</v>
      </c>
      <c r="Q10" s="10">
        <f t="shared" si="5"/>
        <v>3.0983866769659336</v>
      </c>
    </row>
    <row r="11" spans="1:17" x14ac:dyDescent="0.2">
      <c r="A11" s="52" t="s">
        <v>15</v>
      </c>
      <c r="B11" s="40">
        <v>8</v>
      </c>
      <c r="C11" s="15">
        <v>18</v>
      </c>
      <c r="D11" s="15">
        <v>21</v>
      </c>
      <c r="E11" s="15">
        <v>33</v>
      </c>
      <c r="F11" s="15">
        <v>19</v>
      </c>
      <c r="G11" s="15">
        <v>20</v>
      </c>
      <c r="H11" s="10">
        <f t="shared" si="0"/>
        <v>22.2</v>
      </c>
      <c r="I11" s="11">
        <f t="shared" si="1"/>
        <v>15</v>
      </c>
      <c r="J11" s="10">
        <f t="shared" si="2"/>
        <v>30.159999999999997</v>
      </c>
      <c r="K11" s="50">
        <f t="shared" si="3"/>
        <v>5.491812087098392</v>
      </c>
      <c r="M11" s="1">
        <v>8</v>
      </c>
      <c r="N11" s="10">
        <f t="shared" si="4"/>
        <v>22.2</v>
      </c>
      <c r="P11" s="1">
        <v>8</v>
      </c>
      <c r="Q11" s="10">
        <f t="shared" si="5"/>
        <v>5.491812087098392</v>
      </c>
    </row>
    <row r="12" spans="1:17" x14ac:dyDescent="0.2">
      <c r="A12" s="53"/>
      <c r="B12" s="40">
        <v>9</v>
      </c>
      <c r="C12" s="15">
        <v>32</v>
      </c>
      <c r="D12" s="15">
        <v>27</v>
      </c>
      <c r="E12" s="16">
        <v>29</v>
      </c>
      <c r="F12" s="15">
        <v>31</v>
      </c>
      <c r="G12" s="15">
        <v>25</v>
      </c>
      <c r="H12" s="10">
        <f t="shared" si="0"/>
        <v>28.8</v>
      </c>
      <c r="I12" s="11">
        <f t="shared" si="1"/>
        <v>7</v>
      </c>
      <c r="J12" s="10">
        <f t="shared" si="2"/>
        <v>6.56</v>
      </c>
      <c r="K12" s="50">
        <f t="shared" si="3"/>
        <v>2.5612496949731396</v>
      </c>
      <c r="M12" s="1">
        <v>9</v>
      </c>
      <c r="N12" s="10">
        <f t="shared" si="4"/>
        <v>28.8</v>
      </c>
      <c r="P12" s="1">
        <v>9</v>
      </c>
      <c r="Q12" s="10">
        <f t="shared" si="5"/>
        <v>2.5612496949731396</v>
      </c>
    </row>
    <row r="13" spans="1:17" x14ac:dyDescent="0.2">
      <c r="A13" s="53"/>
      <c r="B13" s="40">
        <v>10</v>
      </c>
      <c r="C13" s="15">
        <v>30</v>
      </c>
      <c r="D13" s="15">
        <v>28</v>
      </c>
      <c r="E13" s="15">
        <v>30</v>
      </c>
      <c r="F13" s="15">
        <v>24</v>
      </c>
      <c r="G13" s="15">
        <v>19</v>
      </c>
      <c r="H13" s="10">
        <f t="shared" si="0"/>
        <v>26.2</v>
      </c>
      <c r="I13" s="11">
        <f t="shared" si="1"/>
        <v>11</v>
      </c>
      <c r="J13" s="10">
        <f t="shared" si="2"/>
        <v>17.759999999999998</v>
      </c>
      <c r="K13" s="50">
        <f t="shared" si="3"/>
        <v>4.2142615011410953</v>
      </c>
      <c r="M13" s="1">
        <v>10</v>
      </c>
      <c r="N13" s="10">
        <f t="shared" si="4"/>
        <v>26.2</v>
      </c>
      <c r="P13" s="1">
        <v>10</v>
      </c>
      <c r="Q13" s="10">
        <f t="shared" si="5"/>
        <v>4.2142615011410953</v>
      </c>
    </row>
    <row r="14" spans="1:17" x14ac:dyDescent="0.2">
      <c r="A14" s="53"/>
      <c r="B14" s="40">
        <v>11</v>
      </c>
      <c r="C14" s="15">
        <v>28</v>
      </c>
      <c r="D14" s="15">
        <v>25</v>
      </c>
      <c r="E14" s="16">
        <v>29</v>
      </c>
      <c r="F14" s="15">
        <v>22</v>
      </c>
      <c r="G14" s="15">
        <v>28</v>
      </c>
      <c r="H14" s="10">
        <f t="shared" si="0"/>
        <v>26.4</v>
      </c>
      <c r="I14" s="11">
        <f t="shared" si="1"/>
        <v>7</v>
      </c>
      <c r="J14" s="10">
        <f t="shared" si="2"/>
        <v>6.6400000000000006</v>
      </c>
      <c r="K14" s="50">
        <f t="shared" si="3"/>
        <v>2.5768197453450252</v>
      </c>
      <c r="M14" s="1">
        <v>11</v>
      </c>
      <c r="N14" s="10">
        <f t="shared" si="4"/>
        <v>26.4</v>
      </c>
      <c r="P14" s="1">
        <v>11</v>
      </c>
      <c r="Q14" s="10">
        <f t="shared" si="5"/>
        <v>2.5768197453450252</v>
      </c>
    </row>
    <row r="15" spans="1:17" x14ac:dyDescent="0.2">
      <c r="A15" s="53"/>
      <c r="B15" s="40">
        <v>12</v>
      </c>
      <c r="C15" s="15">
        <v>30</v>
      </c>
      <c r="D15" s="15">
        <v>31</v>
      </c>
      <c r="E15" s="15">
        <v>32</v>
      </c>
      <c r="F15" s="15">
        <v>32</v>
      </c>
      <c r="G15" s="15">
        <v>31</v>
      </c>
      <c r="H15" s="10">
        <f t="shared" si="0"/>
        <v>31.2</v>
      </c>
      <c r="I15" s="11">
        <f t="shared" si="1"/>
        <v>2</v>
      </c>
      <c r="J15" s="10">
        <f t="shared" si="2"/>
        <v>0.55999999999999994</v>
      </c>
      <c r="K15" s="50">
        <f t="shared" si="3"/>
        <v>0.74833147735478822</v>
      </c>
      <c r="M15" s="40">
        <v>12</v>
      </c>
      <c r="N15" s="10">
        <f t="shared" si="4"/>
        <v>31.2</v>
      </c>
      <c r="P15" s="40">
        <v>12</v>
      </c>
      <c r="Q15" s="10">
        <f t="shared" si="5"/>
        <v>0.74833147735478822</v>
      </c>
    </row>
    <row r="16" spans="1:17" x14ac:dyDescent="0.2">
      <c r="A16" s="53"/>
      <c r="B16" s="40">
        <v>13</v>
      </c>
      <c r="C16" s="15">
        <v>22</v>
      </c>
      <c r="D16" s="15">
        <v>22</v>
      </c>
      <c r="E16" s="16">
        <v>33</v>
      </c>
      <c r="F16" s="15">
        <v>31</v>
      </c>
      <c r="G16" s="15">
        <v>20</v>
      </c>
      <c r="H16" s="10">
        <f t="shared" si="0"/>
        <v>25.6</v>
      </c>
      <c r="I16" s="11">
        <f t="shared" si="1"/>
        <v>13</v>
      </c>
      <c r="J16" s="10">
        <f t="shared" si="2"/>
        <v>28.24</v>
      </c>
      <c r="K16" s="50">
        <f t="shared" si="3"/>
        <v>5.3141321022345691</v>
      </c>
      <c r="M16" s="40">
        <v>13</v>
      </c>
      <c r="N16" s="10">
        <f t="shared" si="4"/>
        <v>25.6</v>
      </c>
      <c r="P16" s="40">
        <v>13</v>
      </c>
      <c r="Q16" s="10">
        <f t="shared" si="5"/>
        <v>5.3141321022345691</v>
      </c>
    </row>
    <row r="17" spans="1:17" x14ac:dyDescent="0.2">
      <c r="A17" s="54"/>
      <c r="B17" s="40">
        <v>14</v>
      </c>
      <c r="C17" s="15">
        <v>21</v>
      </c>
      <c r="D17" s="15">
        <v>19</v>
      </c>
      <c r="E17" s="15">
        <v>20</v>
      </c>
      <c r="F17" s="15">
        <v>20</v>
      </c>
      <c r="G17" s="15">
        <v>19</v>
      </c>
      <c r="H17" s="10">
        <f t="shared" si="0"/>
        <v>19.8</v>
      </c>
      <c r="I17" s="11">
        <f t="shared" si="1"/>
        <v>2</v>
      </c>
      <c r="J17" s="10">
        <f t="shared" si="2"/>
        <v>0.55999999999999994</v>
      </c>
      <c r="K17" s="50">
        <f t="shared" si="3"/>
        <v>0.74833147735478822</v>
      </c>
      <c r="M17" s="40">
        <v>14</v>
      </c>
      <c r="N17" s="10">
        <f t="shared" si="4"/>
        <v>19.8</v>
      </c>
      <c r="P17" s="40">
        <v>14</v>
      </c>
      <c r="Q17" s="10">
        <f t="shared" si="5"/>
        <v>0.74833147735478822</v>
      </c>
    </row>
    <row r="18" spans="1:17" x14ac:dyDescent="0.2">
      <c r="A18" s="52" t="s">
        <v>16</v>
      </c>
      <c r="B18" s="40">
        <v>15</v>
      </c>
      <c r="C18" s="15">
        <v>25</v>
      </c>
      <c r="D18" s="15">
        <v>25</v>
      </c>
      <c r="E18" s="16">
        <v>30</v>
      </c>
      <c r="F18" s="15">
        <v>22</v>
      </c>
      <c r="G18" s="15">
        <v>19</v>
      </c>
      <c r="H18" s="10">
        <f t="shared" si="0"/>
        <v>24.2</v>
      </c>
      <c r="I18" s="11">
        <f t="shared" si="1"/>
        <v>11</v>
      </c>
      <c r="J18" s="10">
        <f t="shared" si="2"/>
        <v>13.36</v>
      </c>
      <c r="K18" s="50">
        <f t="shared" si="3"/>
        <v>3.6551333764994132</v>
      </c>
      <c r="M18" s="1">
        <v>15</v>
      </c>
      <c r="N18" s="10">
        <f t="shared" si="4"/>
        <v>24.2</v>
      </c>
      <c r="P18" s="1">
        <v>15</v>
      </c>
      <c r="Q18" s="10">
        <f t="shared" si="5"/>
        <v>3.6551333764994132</v>
      </c>
    </row>
    <row r="19" spans="1:17" x14ac:dyDescent="0.2">
      <c r="A19" s="53"/>
      <c r="B19" s="40">
        <v>16</v>
      </c>
      <c r="C19" s="15">
        <v>24</v>
      </c>
      <c r="D19" s="15">
        <v>24</v>
      </c>
      <c r="E19" s="15">
        <v>32</v>
      </c>
      <c r="F19" s="15">
        <v>19</v>
      </c>
      <c r="G19" s="15">
        <v>25</v>
      </c>
      <c r="H19" s="10">
        <f t="shared" si="0"/>
        <v>24.8</v>
      </c>
      <c r="I19" s="11">
        <f t="shared" si="1"/>
        <v>13</v>
      </c>
      <c r="J19" s="10">
        <f t="shared" si="2"/>
        <v>17.36</v>
      </c>
      <c r="K19" s="50">
        <f t="shared" si="3"/>
        <v>4.1665333311999317</v>
      </c>
      <c r="M19" s="1">
        <v>16</v>
      </c>
      <c r="N19" s="10">
        <f t="shared" si="4"/>
        <v>24.8</v>
      </c>
      <c r="P19" s="1">
        <v>16</v>
      </c>
      <c r="Q19" s="10">
        <f t="shared" si="5"/>
        <v>4.1665333311999317</v>
      </c>
    </row>
    <row r="20" spans="1:17" x14ac:dyDescent="0.2">
      <c r="A20" s="53"/>
      <c r="B20" s="40">
        <v>17</v>
      </c>
      <c r="C20" s="15">
        <v>21</v>
      </c>
      <c r="D20" s="15">
        <v>22</v>
      </c>
      <c r="E20" s="16">
        <v>24</v>
      </c>
      <c r="F20" s="15">
        <v>25</v>
      </c>
      <c r="G20" s="15">
        <v>27</v>
      </c>
      <c r="H20" s="10">
        <f t="shared" si="0"/>
        <v>23.8</v>
      </c>
      <c r="I20" s="11">
        <f t="shared" si="1"/>
        <v>6</v>
      </c>
      <c r="J20" s="10">
        <f t="shared" si="2"/>
        <v>4.5599999999999996</v>
      </c>
      <c r="K20" s="50">
        <f t="shared" si="3"/>
        <v>2.1354156504062622</v>
      </c>
      <c r="M20" s="1">
        <v>17</v>
      </c>
      <c r="N20" s="10">
        <f t="shared" si="4"/>
        <v>23.8</v>
      </c>
      <c r="P20" s="1">
        <v>17</v>
      </c>
      <c r="Q20" s="10">
        <f t="shared" si="5"/>
        <v>2.1354156504062622</v>
      </c>
    </row>
    <row r="21" spans="1:17" x14ac:dyDescent="0.2">
      <c r="A21" s="53"/>
      <c r="B21" s="40">
        <v>18</v>
      </c>
      <c r="C21" s="15">
        <v>25</v>
      </c>
      <c r="D21" s="15">
        <v>22</v>
      </c>
      <c r="E21" s="15">
        <v>31</v>
      </c>
      <c r="F21" s="15">
        <v>24</v>
      </c>
      <c r="G21" s="15">
        <v>22</v>
      </c>
      <c r="H21" s="10">
        <f t="shared" si="0"/>
        <v>24.8</v>
      </c>
      <c r="I21" s="11">
        <f t="shared" si="1"/>
        <v>9</v>
      </c>
      <c r="J21" s="10">
        <f t="shared" si="2"/>
        <v>10.959999999999999</v>
      </c>
      <c r="K21" s="50">
        <f t="shared" si="3"/>
        <v>3.3105890714493698</v>
      </c>
      <c r="M21" s="1">
        <v>18</v>
      </c>
      <c r="N21" s="10">
        <f t="shared" si="4"/>
        <v>24.8</v>
      </c>
      <c r="P21" s="1">
        <v>18</v>
      </c>
      <c r="Q21" s="10">
        <f t="shared" si="5"/>
        <v>3.3105890714493698</v>
      </c>
    </row>
    <row r="22" spans="1:17" x14ac:dyDescent="0.2">
      <c r="A22" s="53"/>
      <c r="B22" s="40">
        <v>19</v>
      </c>
      <c r="C22" s="15">
        <v>21</v>
      </c>
      <c r="D22" s="15">
        <v>21</v>
      </c>
      <c r="E22" s="15">
        <v>23</v>
      </c>
      <c r="F22" s="15">
        <v>24</v>
      </c>
      <c r="G22" s="15">
        <v>22</v>
      </c>
      <c r="H22" s="10">
        <f t="shared" si="0"/>
        <v>22.2</v>
      </c>
      <c r="I22" s="11">
        <f t="shared" si="1"/>
        <v>3</v>
      </c>
      <c r="J22" s="10">
        <f t="shared" si="2"/>
        <v>1.3599999999999999</v>
      </c>
      <c r="K22" s="50">
        <f t="shared" si="3"/>
        <v>1.16619037896906</v>
      </c>
      <c r="M22" s="40">
        <v>19</v>
      </c>
      <c r="N22" s="10">
        <f t="shared" si="4"/>
        <v>22.2</v>
      </c>
      <c r="P22" s="40">
        <v>19</v>
      </c>
      <c r="Q22" s="10">
        <f t="shared" si="5"/>
        <v>1.16619037896906</v>
      </c>
    </row>
    <row r="23" spans="1:17" x14ac:dyDescent="0.2">
      <c r="A23" s="53"/>
      <c r="B23" s="40">
        <v>20</v>
      </c>
      <c r="C23" s="15">
        <v>25</v>
      </c>
      <c r="D23" s="15">
        <v>28</v>
      </c>
      <c r="E23" s="16">
        <v>27</v>
      </c>
      <c r="F23" s="15">
        <v>26</v>
      </c>
      <c r="G23" s="15">
        <v>19</v>
      </c>
      <c r="H23" s="10">
        <f t="shared" si="0"/>
        <v>25</v>
      </c>
      <c r="I23" s="11">
        <f t="shared" si="1"/>
        <v>9</v>
      </c>
      <c r="J23" s="10">
        <f t="shared" si="2"/>
        <v>10</v>
      </c>
      <c r="K23" s="50">
        <f t="shared" si="3"/>
        <v>3.1622776601683795</v>
      </c>
      <c r="M23" s="1">
        <v>20</v>
      </c>
      <c r="N23" s="10">
        <f t="shared" si="4"/>
        <v>25</v>
      </c>
      <c r="P23" s="1">
        <v>20</v>
      </c>
      <c r="Q23" s="10">
        <f t="shared" si="5"/>
        <v>3.1622776601683795</v>
      </c>
    </row>
    <row r="24" spans="1:17" ht="12" thickBot="1" x14ac:dyDescent="0.25">
      <c r="A24" s="54"/>
      <c r="B24" s="40">
        <v>21</v>
      </c>
      <c r="C24" s="15">
        <v>23</v>
      </c>
      <c r="D24" s="15">
        <v>25</v>
      </c>
      <c r="E24" s="15">
        <v>26</v>
      </c>
      <c r="F24" s="15">
        <v>22</v>
      </c>
      <c r="G24" s="15">
        <v>28</v>
      </c>
      <c r="H24" s="42">
        <f t="shared" si="0"/>
        <v>24.8</v>
      </c>
      <c r="I24" s="43">
        <f t="shared" si="1"/>
        <v>6</v>
      </c>
      <c r="J24" s="42">
        <f t="shared" si="2"/>
        <v>4.5600000000000005</v>
      </c>
      <c r="K24" s="50">
        <f t="shared" si="3"/>
        <v>2.1354156504062622</v>
      </c>
      <c r="M24" s="1">
        <v>21</v>
      </c>
      <c r="N24" s="10">
        <f t="shared" si="4"/>
        <v>24.8</v>
      </c>
      <c r="P24" s="1">
        <v>21</v>
      </c>
      <c r="Q24" s="10">
        <f t="shared" si="5"/>
        <v>2.1354156504062622</v>
      </c>
    </row>
    <row r="25" spans="1:17" ht="12" thickBot="1" x14ac:dyDescent="0.25">
      <c r="F25" s="17" t="s">
        <v>4</v>
      </c>
      <c r="G25" s="18"/>
      <c r="H25" s="51">
        <f>SUM(H4:H24)/21</f>
        <v>24.447619047619046</v>
      </c>
      <c r="I25" s="19">
        <f>SUM(I4:I24)/21</f>
        <v>7</v>
      </c>
      <c r="J25" s="19">
        <f>SUM(J4:J24)/21</f>
        <v>8.3542857142857159</v>
      </c>
      <c r="K25" s="45">
        <f>SUM(K4:K24)/21</f>
        <v>2.5213831164508553</v>
      </c>
    </row>
    <row r="27" spans="1:17" x14ac:dyDescent="0.2">
      <c r="Q27" s="49"/>
    </row>
    <row r="28" spans="1:17" x14ac:dyDescent="0.2">
      <c r="G28" s="18"/>
      <c r="N28" s="30"/>
      <c r="Q28" s="49"/>
    </row>
    <row r="29" spans="1:17" x14ac:dyDescent="0.2">
      <c r="N29" s="30"/>
    </row>
    <row r="30" spans="1:17" x14ac:dyDescent="0.2">
      <c r="N30" s="30"/>
    </row>
    <row r="31" spans="1:17" x14ac:dyDescent="0.2">
      <c r="N31" s="30"/>
    </row>
    <row r="32" spans="1:17" x14ac:dyDescent="0.2">
      <c r="N32" s="30"/>
    </row>
    <row r="33" spans="14:14" x14ac:dyDescent="0.2">
      <c r="N33" s="30"/>
    </row>
    <row r="34" spans="14:14" x14ac:dyDescent="0.2">
      <c r="N34" s="30"/>
    </row>
    <row r="35" spans="14:14" x14ac:dyDescent="0.2">
      <c r="N35" s="30"/>
    </row>
    <row r="36" spans="14:14" x14ac:dyDescent="0.2">
      <c r="N36" s="30"/>
    </row>
    <row r="37" spans="14:14" x14ac:dyDescent="0.2">
      <c r="N37" s="30"/>
    </row>
    <row r="38" spans="14:14" x14ac:dyDescent="0.2">
      <c r="N38" s="30"/>
    </row>
    <row r="39" spans="14:14" x14ac:dyDescent="0.2">
      <c r="N39" s="30"/>
    </row>
    <row r="40" spans="14:14" x14ac:dyDescent="0.2">
      <c r="N40" s="30"/>
    </row>
    <row r="41" spans="14:14" x14ac:dyDescent="0.2">
      <c r="N41" s="30"/>
    </row>
    <row r="42" spans="14:14" x14ac:dyDescent="0.2">
      <c r="N42" s="30"/>
    </row>
    <row r="43" spans="14:14" x14ac:dyDescent="0.2">
      <c r="N43" s="30"/>
    </row>
    <row r="44" spans="14:14" x14ac:dyDescent="0.2">
      <c r="N44" s="30"/>
    </row>
    <row r="45" spans="14:14" x14ac:dyDescent="0.2">
      <c r="N45" s="30"/>
    </row>
    <row r="46" spans="14:14" x14ac:dyDescent="0.2">
      <c r="N46" s="30"/>
    </row>
    <row r="47" spans="14:14" x14ac:dyDescent="0.2">
      <c r="N47" s="30"/>
    </row>
    <row r="48" spans="14:14" x14ac:dyDescent="0.2">
      <c r="N48" s="30"/>
    </row>
    <row r="49" spans="1:14" x14ac:dyDescent="0.2">
      <c r="N49" s="30"/>
    </row>
    <row r="50" spans="1:14" x14ac:dyDescent="0.2">
      <c r="N50" s="30"/>
    </row>
    <row r="51" spans="1:14" x14ac:dyDescent="0.2">
      <c r="N51" s="30"/>
    </row>
    <row r="53" spans="1:14" x14ac:dyDescent="0.2">
      <c r="B53" s="21" t="s">
        <v>30</v>
      </c>
      <c r="C53" s="6" t="s">
        <v>37</v>
      </c>
      <c r="E53" s="21" t="s">
        <v>38</v>
      </c>
      <c r="F53" s="6" t="s">
        <v>45</v>
      </c>
      <c r="H53" s="6">
        <f>3/(0.94*5^(1/2))</f>
        <v>1.4272774324466744</v>
      </c>
    </row>
    <row r="54" spans="1:14" x14ac:dyDescent="0.2">
      <c r="B54" s="21" t="s">
        <v>30</v>
      </c>
      <c r="C54" s="6" t="s">
        <v>31</v>
      </c>
    </row>
    <row r="55" spans="1:14" x14ac:dyDescent="0.2">
      <c r="B55" s="44" t="s">
        <v>30</v>
      </c>
      <c r="C55" s="46">
        <f>H25+H53*K25</f>
        <v>28.046332268281418</v>
      </c>
    </row>
    <row r="56" spans="1:14" x14ac:dyDescent="0.2">
      <c r="B56" s="21"/>
    </row>
    <row r="57" spans="1:14" x14ac:dyDescent="0.2">
      <c r="B57" s="44" t="s">
        <v>32</v>
      </c>
      <c r="C57" s="46">
        <f>H25</f>
        <v>24.447619047619046</v>
      </c>
      <c r="F57" s="21" t="s">
        <v>33</v>
      </c>
      <c r="G57" s="6" t="s">
        <v>39</v>
      </c>
    </row>
    <row r="58" spans="1:14" x14ac:dyDescent="0.2">
      <c r="B58" s="21"/>
      <c r="F58" s="21" t="s">
        <v>33</v>
      </c>
      <c r="G58" s="6" t="s">
        <v>34</v>
      </c>
    </row>
    <row r="59" spans="1:14" x14ac:dyDescent="0.2">
      <c r="B59" s="21"/>
      <c r="F59" s="44" t="s">
        <v>33</v>
      </c>
      <c r="G59" s="46">
        <f>H25-H53*K25</f>
        <v>20.848905826956674</v>
      </c>
    </row>
    <row r="60" spans="1:14" x14ac:dyDescent="0.2">
      <c r="B60" s="21"/>
    </row>
    <row r="61" spans="1:14" x14ac:dyDescent="0.2">
      <c r="A61" s="27" t="s">
        <v>53</v>
      </c>
    </row>
    <row r="62" spans="1:14" x14ac:dyDescent="0.2">
      <c r="A62" s="27"/>
    </row>
    <row r="63" spans="1:14" x14ac:dyDescent="0.2">
      <c r="A63" s="27" t="s">
        <v>56</v>
      </c>
    </row>
    <row r="89" spans="2:11" x14ac:dyDescent="0.2">
      <c r="B89" s="21" t="s">
        <v>30</v>
      </c>
      <c r="C89" s="6" t="s">
        <v>40</v>
      </c>
      <c r="E89" s="21" t="s">
        <v>41</v>
      </c>
      <c r="F89" s="6" t="s">
        <v>54</v>
      </c>
      <c r="K89" s="17">
        <f>1+3*((1-J92^2)/J92^2)^(1/2)</f>
        <v>2.0888546027169355</v>
      </c>
    </row>
    <row r="90" spans="2:11" x14ac:dyDescent="0.2">
      <c r="E90" s="21" t="s">
        <v>41</v>
      </c>
      <c r="F90" s="49">
        <f>K89</f>
        <v>2.0888546027169355</v>
      </c>
    </row>
    <row r="91" spans="2:11" x14ac:dyDescent="0.2">
      <c r="B91" s="21" t="s">
        <v>30</v>
      </c>
      <c r="C91" s="6" t="s">
        <v>46</v>
      </c>
    </row>
    <row r="92" spans="2:11" x14ac:dyDescent="0.2">
      <c r="B92" s="44" t="s">
        <v>30</v>
      </c>
      <c r="C92" s="47">
        <f>F90*K25</f>
        <v>5.2668027280111405</v>
      </c>
      <c r="H92" s="6" t="s">
        <v>55</v>
      </c>
      <c r="I92" s="21"/>
      <c r="J92" s="48">
        <v>0.94</v>
      </c>
    </row>
    <row r="93" spans="2:11" x14ac:dyDescent="0.2">
      <c r="E93" s="21" t="s">
        <v>24</v>
      </c>
      <c r="F93" s="6" t="s">
        <v>35</v>
      </c>
    </row>
    <row r="94" spans="2:11" x14ac:dyDescent="0.2">
      <c r="E94" s="44" t="s">
        <v>24</v>
      </c>
      <c r="F94" s="47">
        <f>K25</f>
        <v>2.5213831164508553</v>
      </c>
    </row>
    <row r="96" spans="2:11" x14ac:dyDescent="0.2">
      <c r="B96" s="21" t="s">
        <v>33</v>
      </c>
      <c r="C96" s="6" t="s">
        <v>47</v>
      </c>
      <c r="E96" s="21" t="s">
        <v>36</v>
      </c>
      <c r="F96" s="6" t="s">
        <v>48</v>
      </c>
      <c r="I96" s="21"/>
      <c r="J96" s="48"/>
    </row>
    <row r="97" spans="1:7" x14ac:dyDescent="0.2">
      <c r="B97" s="21"/>
      <c r="E97" s="21" t="s">
        <v>36</v>
      </c>
      <c r="F97" s="48">
        <v>0</v>
      </c>
      <c r="G97" s="6" t="s">
        <v>42</v>
      </c>
    </row>
    <row r="98" spans="1:7" x14ac:dyDescent="0.2">
      <c r="B98" s="21" t="s">
        <v>33</v>
      </c>
      <c r="C98" s="6" t="s">
        <v>43</v>
      </c>
    </row>
    <row r="99" spans="1:7" x14ac:dyDescent="0.2">
      <c r="B99" s="44" t="s">
        <v>33</v>
      </c>
      <c r="C99" s="47">
        <f>F97*K25</f>
        <v>0</v>
      </c>
    </row>
    <row r="101" spans="1:7" x14ac:dyDescent="0.2">
      <c r="A101" s="27" t="s">
        <v>44</v>
      </c>
    </row>
    <row r="102" spans="1:7" x14ac:dyDescent="0.2">
      <c r="A102" s="27" t="s">
        <v>57</v>
      </c>
    </row>
  </sheetData>
  <mergeCells count="3">
    <mergeCell ref="A4:A10"/>
    <mergeCell ref="A11:A17"/>
    <mergeCell ref="A18:A24"/>
  </mergeCells>
  <phoneticPr fontId="0" type="noConversion"/>
  <pageMargins left="0.75" right="0.75" top="1" bottom="1" header="0" footer="0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 X-R</vt:lpstr>
      <vt:lpstr>GRAF X-S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Ing Oviedo</cp:lastModifiedBy>
  <cp:lastPrinted>2013-07-18T21:54:27Z</cp:lastPrinted>
  <dcterms:created xsi:type="dcterms:W3CDTF">2010-06-22T21:37:49Z</dcterms:created>
  <dcterms:modified xsi:type="dcterms:W3CDTF">2019-01-30T13:09:10Z</dcterms:modified>
</cp:coreProperties>
</file>