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D:\DOCENCIA\EC.PROD_QQ\G_2016\"/>
    </mc:Choice>
  </mc:AlternateContent>
  <xr:revisionPtr revIDLastSave="0" documentId="13_ncr:1_{DB742F4A-F7CD-4689-B91E-1E9B974706E5}" xr6:coauthVersionLast="40" xr6:coauthVersionMax="40" xr10:uidLastSave="{00000000-0000-0000-0000-000000000000}"/>
  <bookViews>
    <workbookView xWindow="120" yWindow="135" windowWidth="11595" windowHeight="6150" xr2:uid="{00000000-000D-0000-FFFF-FFFF00000000}"/>
  </bookViews>
  <sheets>
    <sheet name="GRAF X-R" sheetId="2" r:id="rId1"/>
  </sheets>
  <calcPr calcId="181029"/>
</workbook>
</file>

<file path=xl/calcChain.xml><?xml version="1.0" encoding="utf-8"?>
<calcChain xmlns="http://schemas.openxmlformats.org/spreadsheetml/2006/main">
  <c r="F55" i="2" l="1"/>
  <c r="H6" i="2"/>
  <c r="N6" i="2" s="1"/>
  <c r="I6" i="2"/>
  <c r="Q6" i="2" s="1"/>
  <c r="H7" i="2"/>
  <c r="J7" i="2" s="1"/>
  <c r="K7" i="2" s="1"/>
  <c r="I7" i="2"/>
  <c r="Q7" i="2" s="1"/>
  <c r="H8" i="2"/>
  <c r="J8" i="2" s="1"/>
  <c r="K8" i="2" s="1"/>
  <c r="I8" i="2"/>
  <c r="Q8" i="2" s="1"/>
  <c r="H9" i="2"/>
  <c r="J9" i="2" s="1"/>
  <c r="K9" i="2" s="1"/>
  <c r="I9" i="2"/>
  <c r="Q9" i="2" s="1"/>
  <c r="H10" i="2"/>
  <c r="N10" i="2" s="1"/>
  <c r="I10" i="2"/>
  <c r="Q10" i="2" s="1"/>
  <c r="H11" i="2"/>
  <c r="J11" i="2" s="1"/>
  <c r="K11" i="2" s="1"/>
  <c r="I11" i="2"/>
  <c r="Q11" i="2" s="1"/>
  <c r="H12" i="2"/>
  <c r="J12" i="2" s="1"/>
  <c r="K12" i="2" s="1"/>
  <c r="I12" i="2"/>
  <c r="Q12" i="2" s="1"/>
  <c r="H13" i="2"/>
  <c r="J13" i="2" s="1"/>
  <c r="K13" i="2" s="1"/>
  <c r="I13" i="2"/>
  <c r="Q13" i="2" s="1"/>
  <c r="H14" i="2"/>
  <c r="N14" i="2" s="1"/>
  <c r="I14" i="2"/>
  <c r="Q14" i="2" s="1"/>
  <c r="H15" i="2"/>
  <c r="J15" i="2" s="1"/>
  <c r="K15" i="2" s="1"/>
  <c r="I15" i="2"/>
  <c r="Q15" i="2" s="1"/>
  <c r="H16" i="2"/>
  <c r="J16" i="2" s="1"/>
  <c r="K16" i="2" s="1"/>
  <c r="I16" i="2"/>
  <c r="Q16" i="2" s="1"/>
  <c r="H17" i="2"/>
  <c r="N17" i="2" s="1"/>
  <c r="I17" i="2"/>
  <c r="Q17" i="2" s="1"/>
  <c r="H18" i="2"/>
  <c r="N18" i="2" s="1"/>
  <c r="I18" i="2"/>
  <c r="Q18" i="2" s="1"/>
  <c r="H19" i="2"/>
  <c r="J19" i="2" s="1"/>
  <c r="K19" i="2" s="1"/>
  <c r="I19" i="2"/>
  <c r="Q19" i="2" s="1"/>
  <c r="H20" i="2"/>
  <c r="J20" i="2" s="1"/>
  <c r="K20" i="2" s="1"/>
  <c r="I20" i="2"/>
  <c r="Q20" i="2" s="1"/>
  <c r="H21" i="2"/>
  <c r="J21" i="2" s="1"/>
  <c r="K21" i="2" s="1"/>
  <c r="I21" i="2"/>
  <c r="Q21" i="2" s="1"/>
  <c r="H22" i="2"/>
  <c r="N22" i="2" s="1"/>
  <c r="I22" i="2"/>
  <c r="Q22" i="2" s="1"/>
  <c r="H23" i="2"/>
  <c r="J23" i="2" s="1"/>
  <c r="K23" i="2" s="1"/>
  <c r="I23" i="2"/>
  <c r="Q23" i="2" s="1"/>
  <c r="H24" i="2"/>
  <c r="J24" i="2" s="1"/>
  <c r="K24" i="2" s="1"/>
  <c r="I24" i="2"/>
  <c r="Q24" i="2" s="1"/>
  <c r="H5" i="2"/>
  <c r="N5" i="2" s="1"/>
  <c r="I5" i="2"/>
  <c r="Q5" i="2" s="1"/>
  <c r="J22" i="2" l="1"/>
  <c r="K22" i="2" s="1"/>
  <c r="N15" i="2"/>
  <c r="N19" i="2"/>
  <c r="J10" i="2"/>
  <c r="K10" i="2" s="1"/>
  <c r="N13" i="2"/>
  <c r="N24" i="2"/>
  <c r="N12" i="2"/>
  <c r="J6" i="2"/>
  <c r="K6" i="2" s="1"/>
  <c r="N20" i="2"/>
  <c r="N9" i="2"/>
  <c r="J14" i="2"/>
  <c r="K14" i="2" s="1"/>
  <c r="J18" i="2"/>
  <c r="K18" i="2" s="1"/>
  <c r="N11" i="2"/>
  <c r="N8" i="2"/>
  <c r="N21" i="2"/>
  <c r="N7" i="2"/>
  <c r="N16" i="2"/>
  <c r="N23" i="2"/>
  <c r="H25" i="2"/>
  <c r="C51" i="2" s="1"/>
  <c r="J17" i="2"/>
  <c r="K17" i="2" s="1"/>
  <c r="I25" i="2"/>
  <c r="G89" i="2" s="1"/>
  <c r="D88" i="2" s="1"/>
  <c r="J5" i="2"/>
  <c r="J25" i="2" l="1"/>
  <c r="C56" i="2"/>
  <c r="C59" i="2"/>
  <c r="K5" i="2"/>
  <c r="K25" i="2" s="1"/>
</calcChain>
</file>

<file path=xl/sharedStrings.xml><?xml version="1.0" encoding="utf-8"?>
<sst xmlns="http://schemas.openxmlformats.org/spreadsheetml/2006/main" count="48" uniqueCount="39">
  <si>
    <t>MUESTRA</t>
  </si>
  <si>
    <t>MEDIA</t>
  </si>
  <si>
    <t>RANGO</t>
  </si>
  <si>
    <t>LSC =</t>
  </si>
  <si>
    <t>LIC =</t>
  </si>
  <si>
    <t>X - A2*R</t>
  </si>
  <si>
    <t>X + A2*R</t>
  </si>
  <si>
    <t xml:space="preserve"> =&gt;</t>
  </si>
  <si>
    <t xml:space="preserve">LSC = </t>
  </si>
  <si>
    <t>LC = X =</t>
  </si>
  <si>
    <t>D4*R</t>
  </si>
  <si>
    <t>D3*R</t>
  </si>
  <si>
    <t>0*8,20</t>
  </si>
  <si>
    <t>LC=</t>
  </si>
  <si>
    <t>A2 =</t>
  </si>
  <si>
    <t xml:space="preserve">A2 = </t>
  </si>
  <si>
    <t>VARIANZA</t>
  </si>
  <si>
    <t xml:space="preserve"> 3/d2*n^(1/2)</t>
  </si>
  <si>
    <t>NRO.</t>
  </si>
  <si>
    <t xml:space="preserve">MEDIA </t>
  </si>
  <si>
    <t xml:space="preserve">RANGO </t>
  </si>
  <si>
    <t>DESV. EST.</t>
  </si>
  <si>
    <t>LC</t>
  </si>
  <si>
    <t>d2 para n=4 =&gt; 2,059</t>
  </si>
  <si>
    <t xml:space="preserve"> 3/2,059*4^(1/2)</t>
  </si>
  <si>
    <t>LSC</t>
  </si>
  <si>
    <t>LIC</t>
  </si>
  <si>
    <t>D4 para n=4 =&gt;</t>
  </si>
  <si>
    <t>2,282*30,52</t>
  </si>
  <si>
    <t>D3 para n=4 =&gt; 0</t>
  </si>
  <si>
    <t>F1</t>
  </si>
  <si>
    <t>F2</t>
  </si>
  <si>
    <t>F3</t>
  </si>
  <si>
    <t>F4</t>
  </si>
  <si>
    <t>ejm.: Se muestra un cuadro de calificaciones de 1er. Examen de un curso; discriminado por 4 grupos de filas de 4.</t>
  </si>
  <si>
    <t xml:space="preserve">RESPUESTA: El proceso de enseñanza NO ESTA BAJO CONTROL. Si bien los Rangos estan dentro los límites, pero las Medias estan fuera </t>
  </si>
  <si>
    <t>de control. Lo ideal es que todo el proceso se encuentre dentro de los LS y LI.</t>
  </si>
  <si>
    <t>SOLUCIÓN:  Identificar las calificaciones "fuera de control" principalmente las que se encuentren cercanas al LIC para explicar nuevamente</t>
  </si>
  <si>
    <t>las lecciones o cambiar el método.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</si>
</sst>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0.0"/>
  </numFmts>
  <fonts count="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2" fontId="2" fillId="0" borderId="1" xfId="0" applyNumberFormat="1" applyFont="1" applyBorder="1"/>
    <xf numFmtId="0" fontId="2" fillId="0" borderId="1" xfId="0" applyFont="1" applyBorder="1"/>
    <xf numFmtId="2" fontId="1" fillId="0" borderId="6" xfId="0" applyNumberFormat="1" applyFont="1" applyBorder="1"/>
    <xf numFmtId="0" fontId="1" fillId="0" borderId="1" xfId="0" applyFont="1" applyBorder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164" fontId="2" fillId="0" borderId="0" xfId="0" applyNumberFormat="1" applyFont="1"/>
    <xf numFmtId="165" fontId="2" fillId="2" borderId="0" xfId="0" applyNumberFormat="1" applyFont="1" applyFill="1" applyAlignment="1">
      <alignment horizontal="left"/>
    </xf>
    <xf numFmtId="2" fontId="2" fillId="4" borderId="0" xfId="0" applyNumberFormat="1" applyFont="1" applyFill="1" applyAlignment="1">
      <alignment horizontal="left"/>
    </xf>
    <xf numFmtId="4" fontId="2" fillId="0" borderId="1" xfId="0" applyNumberFormat="1" applyFont="1" applyBorder="1"/>
    <xf numFmtId="0" fontId="3" fillId="0" borderId="1" xfId="0" applyFont="1" applyBorder="1"/>
    <xf numFmtId="166" fontId="2" fillId="0" borderId="1" xfId="0" applyNumberFormat="1" applyFont="1" applyBorder="1"/>
    <xf numFmtId="0" fontId="4" fillId="0" borderId="1" xfId="0" applyFont="1" applyBorder="1"/>
    <xf numFmtId="0" fontId="1" fillId="0" borderId="9" xfId="0" applyFont="1" applyBorder="1"/>
    <xf numFmtId="166" fontId="1" fillId="0" borderId="9" xfId="0" applyNumberFormat="1" applyFont="1" applyBorder="1"/>
    <xf numFmtId="166" fontId="1" fillId="0" borderId="10" xfId="0" applyNumberFormat="1" applyFont="1" applyBorder="1"/>
    <xf numFmtId="0" fontId="2" fillId="5" borderId="0" xfId="0" applyFont="1" applyFill="1" applyAlignment="1">
      <alignment horizontal="right"/>
    </xf>
    <xf numFmtId="2" fontId="2" fillId="5" borderId="0" xfId="0" applyNumberFormat="1" applyFont="1" applyFill="1"/>
    <xf numFmtId="0" fontId="2" fillId="0" borderId="0" xfId="0" applyFont="1" applyFill="1" applyAlignment="1">
      <alignment horizontal="left"/>
    </xf>
    <xf numFmtId="2" fontId="2" fillId="2" borderId="0" xfId="0" applyNumberFormat="1" applyFont="1" applyFill="1"/>
    <xf numFmtId="2" fontId="2" fillId="3" borderId="0" xfId="0" applyNumberFormat="1" applyFont="1" applyFill="1"/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GRAFICO</a:t>
            </a:r>
            <a:r>
              <a:rPr lang="en-US" sz="1200" baseline="0"/>
              <a:t> DE MEDIAS</a:t>
            </a:r>
            <a:endParaRPr lang="en-US" sz="12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'GRAF X-R'!$N$4</c:f>
              <c:strCache>
                <c:ptCount val="1"/>
                <c:pt idx="0">
                  <c:v>MEDIA</c:v>
                </c:pt>
              </c:strCache>
            </c:strRef>
          </c:tx>
          <c:xVal>
            <c:numRef>
              <c:f>'GRAF X-R'!$M$5:$M$24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'GRAF X-R'!$N$5:$N$24</c:f>
              <c:numCache>
                <c:formatCode>0.00</c:formatCode>
                <c:ptCount val="20"/>
                <c:pt idx="0">
                  <c:v>63</c:v>
                </c:pt>
                <c:pt idx="1">
                  <c:v>79.5</c:v>
                </c:pt>
                <c:pt idx="2">
                  <c:v>58.5</c:v>
                </c:pt>
                <c:pt idx="3">
                  <c:v>60.25</c:v>
                </c:pt>
                <c:pt idx="4">
                  <c:v>88.5</c:v>
                </c:pt>
                <c:pt idx="5">
                  <c:v>61.75</c:v>
                </c:pt>
                <c:pt idx="6">
                  <c:v>47</c:v>
                </c:pt>
                <c:pt idx="7">
                  <c:v>52.75</c:v>
                </c:pt>
                <c:pt idx="8">
                  <c:v>52</c:v>
                </c:pt>
                <c:pt idx="9">
                  <c:v>65.25</c:v>
                </c:pt>
                <c:pt idx="10">
                  <c:v>62.5</c:v>
                </c:pt>
                <c:pt idx="11">
                  <c:v>50.5</c:v>
                </c:pt>
                <c:pt idx="12">
                  <c:v>45.25</c:v>
                </c:pt>
                <c:pt idx="13">
                  <c:v>31.25</c:v>
                </c:pt>
                <c:pt idx="14">
                  <c:v>52.75</c:v>
                </c:pt>
                <c:pt idx="15">
                  <c:v>59</c:v>
                </c:pt>
                <c:pt idx="16">
                  <c:v>42.75</c:v>
                </c:pt>
                <c:pt idx="17">
                  <c:v>54</c:v>
                </c:pt>
                <c:pt idx="18">
                  <c:v>56.25</c:v>
                </c:pt>
                <c:pt idx="19">
                  <c:v>49.5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07-4DB7-BA60-BF40C8439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25088"/>
        <c:axId val="104026880"/>
      </c:scatterChart>
      <c:valAx>
        <c:axId val="10402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026880"/>
        <c:crosses val="autoZero"/>
        <c:crossBetween val="midCat"/>
        <c:majorUnit val="1"/>
      </c:valAx>
      <c:valAx>
        <c:axId val="104026880"/>
        <c:scaling>
          <c:orientation val="minMax"/>
          <c:min val="3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4025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GRAFICO DE RANGOS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162064674737165E-2"/>
          <c:y val="0.13126015498062743"/>
          <c:w val="0.88104080080201108"/>
          <c:h val="0.704133233345831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'GRAF X-R'!$Q$4</c:f>
              <c:strCache>
                <c:ptCount val="1"/>
                <c:pt idx="0">
                  <c:v>RANGO</c:v>
                </c:pt>
              </c:strCache>
            </c:strRef>
          </c:tx>
          <c:marker>
            <c:symbol val="none"/>
          </c:marker>
          <c:xVal>
            <c:numRef>
              <c:f>'GRAF X-R'!$P$5:$P$24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'GRAF X-R'!$Q$5:$Q$24</c:f>
              <c:numCache>
                <c:formatCode>General</c:formatCode>
                <c:ptCount val="20"/>
                <c:pt idx="0">
                  <c:v>46</c:v>
                </c:pt>
                <c:pt idx="1">
                  <c:v>16</c:v>
                </c:pt>
                <c:pt idx="2">
                  <c:v>28</c:v>
                </c:pt>
                <c:pt idx="3">
                  <c:v>26</c:v>
                </c:pt>
                <c:pt idx="4">
                  <c:v>17</c:v>
                </c:pt>
                <c:pt idx="5">
                  <c:v>14</c:v>
                </c:pt>
                <c:pt idx="6">
                  <c:v>47</c:v>
                </c:pt>
                <c:pt idx="7">
                  <c:v>17</c:v>
                </c:pt>
                <c:pt idx="8">
                  <c:v>14</c:v>
                </c:pt>
                <c:pt idx="9">
                  <c:v>33</c:v>
                </c:pt>
                <c:pt idx="10">
                  <c:v>33</c:v>
                </c:pt>
                <c:pt idx="11">
                  <c:v>56</c:v>
                </c:pt>
                <c:pt idx="12">
                  <c:v>40</c:v>
                </c:pt>
                <c:pt idx="13">
                  <c:v>17</c:v>
                </c:pt>
                <c:pt idx="14">
                  <c:v>50</c:v>
                </c:pt>
                <c:pt idx="15">
                  <c:v>45</c:v>
                </c:pt>
                <c:pt idx="16">
                  <c:v>11</c:v>
                </c:pt>
                <c:pt idx="17">
                  <c:v>13</c:v>
                </c:pt>
                <c:pt idx="18">
                  <c:v>15</c:v>
                </c:pt>
                <c:pt idx="19">
                  <c:v>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4A-4EBF-B18F-78645ADDD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63360"/>
        <c:axId val="104064896"/>
      </c:scatterChart>
      <c:valAx>
        <c:axId val="10406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064896"/>
        <c:crosses val="autoZero"/>
        <c:crossBetween val="midCat"/>
        <c:majorUnit val="1"/>
      </c:valAx>
      <c:valAx>
        <c:axId val="10406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063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266699</xdr:colOff>
      <xdr:row>25</xdr:row>
      <xdr:rowOff>85724</xdr:rowOff>
    </xdr:from>
    <xdr:to>
      <xdr:col>12</xdr:col>
      <xdr:colOff>533399</xdr:colOff>
      <xdr:row>48</xdr:row>
      <xdr:rowOff>85724</xdr:rowOff>
    </xdr:to>
    <xdr:graphicFrame macro="">
      <xdr:nvGraphicFramePr>
        <xdr:cNvPr id="16" name="15 Gráfic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39</xdr:row>
      <xdr:rowOff>47625</xdr:rowOff>
    </xdr:from>
    <xdr:to>
      <xdr:col>13</xdr:col>
      <xdr:colOff>219075</xdr:colOff>
      <xdr:row>39</xdr:row>
      <xdr:rowOff>66675</xdr:rowOff>
    </xdr:to>
    <xdr:cxnSp macro="">
      <xdr:nvCxnSpPr>
        <xdr:cNvPr id="18" name="17 Conector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 bwMode="auto">
        <a:xfrm>
          <a:off x="9258300" y="5924550"/>
          <a:ext cx="5153025" cy="19050"/>
        </a:xfrm>
        <a:prstGeom prst="line">
          <a:avLst/>
        </a:prstGeom>
        <a:ln w="15875">
          <a:solidFill>
            <a:srgbClr val="FF0000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34</xdr:row>
      <xdr:rowOff>85725</xdr:rowOff>
    </xdr:from>
    <xdr:to>
      <xdr:col>13</xdr:col>
      <xdr:colOff>142875</xdr:colOff>
      <xdr:row>34</xdr:row>
      <xdr:rowOff>95250</xdr:rowOff>
    </xdr:to>
    <xdr:cxnSp macro="">
      <xdr:nvCxnSpPr>
        <xdr:cNvPr id="21" name="20 Conector rec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 bwMode="auto">
        <a:xfrm>
          <a:off x="9191625" y="5248275"/>
          <a:ext cx="5143500" cy="9525"/>
        </a:xfrm>
        <a:prstGeom prst="line">
          <a:avLst/>
        </a:prstGeom>
        <a:solidFill>
          <a:srgbClr val="FFFFFF"/>
        </a:solidFill>
        <a:ln w="15875" cap="flat" cmpd="sng" algn="ctr">
          <a:solidFill>
            <a:schemeClr val="accent6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295275</xdr:colOff>
      <xdr:row>44</xdr:row>
      <xdr:rowOff>28575</xdr:rowOff>
    </xdr:from>
    <xdr:to>
      <xdr:col>13</xdr:col>
      <xdr:colOff>152400</xdr:colOff>
      <xdr:row>44</xdr:row>
      <xdr:rowOff>28575</xdr:rowOff>
    </xdr:to>
    <xdr:cxnSp macro="">
      <xdr:nvCxnSpPr>
        <xdr:cNvPr id="23" name="22 Conector rec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 bwMode="auto">
        <a:xfrm>
          <a:off x="1476375" y="6762750"/>
          <a:ext cx="4991100" cy="0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57149</xdr:colOff>
      <xdr:row>61</xdr:row>
      <xdr:rowOff>19050</xdr:rowOff>
    </xdr:from>
    <xdr:to>
      <xdr:col>12</xdr:col>
      <xdr:colOff>447674</xdr:colOff>
      <xdr:row>83</xdr:row>
      <xdr:rowOff>76200</xdr:rowOff>
    </xdr:to>
    <xdr:graphicFrame macro="">
      <xdr:nvGraphicFramePr>
        <xdr:cNvPr id="24" name="23 Gráfic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400050</xdr:colOff>
      <xdr:row>73</xdr:row>
      <xdr:rowOff>9525</xdr:rowOff>
    </xdr:from>
    <xdr:to>
      <xdr:col>12</xdr:col>
      <xdr:colOff>552450</xdr:colOff>
      <xdr:row>73</xdr:row>
      <xdr:rowOff>9525</xdr:rowOff>
    </xdr:to>
    <xdr:cxnSp macro="">
      <xdr:nvCxnSpPr>
        <xdr:cNvPr id="26" name="25 Conector rec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 bwMode="auto">
        <a:xfrm>
          <a:off x="9458325" y="10887075"/>
          <a:ext cx="4724400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0.04798</cdr:x>
      <cdr:y>0.12202</cdr:y>
    </cdr:from>
    <cdr:to>
      <cdr:x>1</cdr:x>
      <cdr:y>0.12202</cdr:y>
    </cdr:to>
    <cdr:cxnSp macro="">
      <cdr:nvCxnSpPr>
        <cdr:cNvPr id="2" name="25 Conector recto">
          <a:extLst xmlns:a="http://schemas.openxmlformats.org/drawingml/2006/main">
            <a:ext uri="{FF2B5EF4-FFF2-40B4-BE49-F238E27FC236}">
              <a16:creationId xmlns:a16="http://schemas.microsoft.com/office/drawing/2014/main" id="{47E75AD1-22C5-4A59-936F-832180A70AFA}"/>
            </a:ext>
          </a:extLst>
        </cdr:cNvPr>
        <cdr:cNvCxnSpPr/>
      </cdr:nvCxnSpPr>
      <cdr:spPr bwMode="auto">
        <a:xfrm xmlns:a="http://schemas.openxmlformats.org/drawingml/2006/main">
          <a:off x="295275" y="390525"/>
          <a:ext cx="472440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0.04798</cdr:x>
      <cdr:y>0.82738</cdr:y>
    </cdr:from>
    <cdr:to>
      <cdr:x>1</cdr:x>
      <cdr:y>0.82738</cdr:y>
    </cdr:to>
    <cdr:cxnSp macro="">
      <cdr:nvCxnSpPr>
        <cdr:cNvPr id="3" name="25 Conector recto">
          <a:extLst xmlns:a="http://schemas.openxmlformats.org/drawingml/2006/main">
            <a:ext uri="{FF2B5EF4-FFF2-40B4-BE49-F238E27FC236}">
              <a16:creationId xmlns:a16="http://schemas.microsoft.com/office/drawing/2014/main" id="{0CF59C64-BB07-4582-B268-5162C09DFCE5}"/>
            </a:ext>
          </a:extLst>
        </cdr:cNvPr>
        <cdr:cNvCxnSpPr/>
      </cdr:nvCxnSpPr>
      <cdr:spPr bwMode="auto">
        <a:xfrm xmlns:a="http://schemas.openxmlformats.org/drawingml/2006/main">
          <a:off x="238125" y="2647950"/>
          <a:ext cx="472440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94"/>
  <sheetViews>
    <sheetView tabSelected="1" topLeftCell="A34" workbookViewId="0">
      <selection activeCell="R47" sqref="R47"/>
    </sheetView>
  </sheetViews>
  <sheetFormatPr baseColWidth="10" defaultRowHeight="11.25" x14ac:dyDescent="0.2"/>
  <cols>
    <col min="1" max="1" width="11.42578125" style="1"/>
    <col min="2" max="2" width="6.28515625" style="1" customWidth="1"/>
    <col min="3" max="3" width="7.7109375" style="1" customWidth="1"/>
    <col min="4" max="7" width="6.28515625" style="1" customWidth="1"/>
    <col min="8" max="8" width="5.85546875" style="1" bestFit="1" customWidth="1"/>
    <col min="9" max="9" width="6.85546875" style="1" bestFit="1" customWidth="1"/>
    <col min="10" max="10" width="8.85546875" style="1" bestFit="1" customWidth="1"/>
    <col min="11" max="11" width="9.5703125" style="1" customWidth="1"/>
    <col min="12" max="12" width="4.5703125" style="1" customWidth="1"/>
    <col min="13" max="13" width="8.42578125" style="1" bestFit="1" customWidth="1"/>
    <col min="14" max="14" width="5.28515625" style="1" bestFit="1" customWidth="1"/>
    <col min="15" max="15" width="2.85546875" style="1" customWidth="1"/>
    <col min="16" max="16" width="8.42578125" style="1" bestFit="1" customWidth="1"/>
    <col min="17" max="17" width="6.42578125" style="1" bestFit="1" customWidth="1"/>
    <col min="18" max="16384" width="11.42578125" style="1"/>
  </cols>
  <sheetData>
    <row r="2" spans="1:17" x14ac:dyDescent="0.2">
      <c r="A2" s="1" t="s">
        <v>34</v>
      </c>
    </row>
    <row r="4" spans="1:17" x14ac:dyDescent="0.2">
      <c r="C4" s="5" t="s">
        <v>18</v>
      </c>
      <c r="D4" s="28">
        <v>1</v>
      </c>
      <c r="E4" s="29">
        <v>2</v>
      </c>
      <c r="F4" s="29">
        <v>3</v>
      </c>
      <c r="G4" s="30">
        <v>4</v>
      </c>
      <c r="H4" s="5" t="s">
        <v>19</v>
      </c>
      <c r="I4" s="5" t="s">
        <v>20</v>
      </c>
      <c r="J4" s="5" t="s">
        <v>16</v>
      </c>
      <c r="K4" s="5" t="s">
        <v>21</v>
      </c>
      <c r="M4" s="5" t="s">
        <v>0</v>
      </c>
      <c r="N4" s="3" t="s">
        <v>1</v>
      </c>
      <c r="P4" s="5" t="s">
        <v>0</v>
      </c>
      <c r="Q4" s="3" t="s">
        <v>2</v>
      </c>
    </row>
    <row r="5" spans="1:17" ht="12.75" customHeight="1" x14ac:dyDescent="0.2">
      <c r="B5" s="31" t="s">
        <v>30</v>
      </c>
      <c r="C5" s="19">
        <v>1</v>
      </c>
      <c r="D5" s="17">
        <v>75</v>
      </c>
      <c r="E5" s="17">
        <v>85</v>
      </c>
      <c r="F5" s="17">
        <v>53</v>
      </c>
      <c r="G5" s="17">
        <v>39</v>
      </c>
      <c r="H5" s="2">
        <f>SUM(D5:G5)/4</f>
        <v>63</v>
      </c>
      <c r="I5" s="3">
        <f>MAX(D5:G5)-MIN(D5:G5)</f>
        <v>46</v>
      </c>
      <c r="J5" s="2">
        <f>((D5-H5)^2+(D5-H5)^2+(E5-H5)^2+(F5-H5)^2+(G5-H5)^2)/4</f>
        <v>362</v>
      </c>
      <c r="K5" s="16">
        <f>J5^(1/2)</f>
        <v>19.026297590440446</v>
      </c>
      <c r="M5" s="19">
        <v>1</v>
      </c>
      <c r="N5" s="2">
        <f>H5</f>
        <v>63</v>
      </c>
      <c r="P5" s="19">
        <v>1</v>
      </c>
      <c r="Q5" s="3">
        <f>I5</f>
        <v>46</v>
      </c>
    </row>
    <row r="6" spans="1:17" ht="12.75" x14ac:dyDescent="0.2">
      <c r="B6" s="32"/>
      <c r="C6" s="19">
        <v>2</v>
      </c>
      <c r="D6" s="17">
        <v>85</v>
      </c>
      <c r="E6" s="17">
        <v>73</v>
      </c>
      <c r="F6" s="17">
        <v>88</v>
      </c>
      <c r="G6" s="17">
        <v>72</v>
      </c>
      <c r="H6" s="2">
        <f t="shared" ref="H6:H24" si="0">SUM(D6:G6)/4</f>
        <v>79.5</v>
      </c>
      <c r="I6" s="3">
        <f t="shared" ref="I6:I24" si="1">MAX(D6:G6)-MIN(D6:G6)</f>
        <v>16</v>
      </c>
      <c r="J6" s="18">
        <f t="shared" ref="J6:J24" si="2">((D6-H6)^2+(D6-H6)^2+(E6-H6)^2+(F6-H6)^2+(G6-H6)^2)/4</f>
        <v>57.8125</v>
      </c>
      <c r="K6" s="18">
        <f t="shared" ref="K6:K24" si="3">J6^(1/2)</f>
        <v>7.6034531628727748</v>
      </c>
      <c r="M6" s="19">
        <v>2</v>
      </c>
      <c r="N6" s="2">
        <f t="shared" ref="N6:N24" si="4">H6</f>
        <v>79.5</v>
      </c>
      <c r="P6" s="19">
        <v>2</v>
      </c>
      <c r="Q6" s="3">
        <f t="shared" ref="Q6:Q24" si="5">I6</f>
        <v>16</v>
      </c>
    </row>
    <row r="7" spans="1:17" ht="12.75" x14ac:dyDescent="0.2">
      <c r="B7" s="32"/>
      <c r="C7" s="19">
        <v>3</v>
      </c>
      <c r="D7" s="17">
        <v>65</v>
      </c>
      <c r="E7" s="17">
        <v>47</v>
      </c>
      <c r="F7" s="17">
        <v>75</v>
      </c>
      <c r="G7" s="17">
        <v>47</v>
      </c>
      <c r="H7" s="2">
        <f t="shared" si="0"/>
        <v>58.5</v>
      </c>
      <c r="I7" s="3">
        <f t="shared" si="1"/>
        <v>28</v>
      </c>
      <c r="J7" s="18">
        <f t="shared" si="2"/>
        <v>155.3125</v>
      </c>
      <c r="K7" s="18">
        <f t="shared" si="3"/>
        <v>12.462443580614517</v>
      </c>
      <c r="M7" s="19">
        <v>3</v>
      </c>
      <c r="N7" s="2">
        <f t="shared" si="4"/>
        <v>58.5</v>
      </c>
      <c r="P7" s="19">
        <v>3</v>
      </c>
      <c r="Q7" s="3">
        <f t="shared" si="5"/>
        <v>28</v>
      </c>
    </row>
    <row r="8" spans="1:17" ht="12.75" x14ac:dyDescent="0.2">
      <c r="B8" s="32"/>
      <c r="C8" s="19">
        <v>4</v>
      </c>
      <c r="D8" s="17">
        <v>73</v>
      </c>
      <c r="E8" s="17">
        <v>70</v>
      </c>
      <c r="F8" s="17">
        <v>47</v>
      </c>
      <c r="G8" s="17">
        <v>51</v>
      </c>
      <c r="H8" s="2">
        <f t="shared" si="0"/>
        <v>60.25</v>
      </c>
      <c r="I8" s="3">
        <f t="shared" si="1"/>
        <v>26</v>
      </c>
      <c r="J8" s="18">
        <f t="shared" si="2"/>
        <v>170.328125</v>
      </c>
      <c r="K8" s="18">
        <f t="shared" si="3"/>
        <v>13.050981763836774</v>
      </c>
      <c r="M8" s="19">
        <v>4</v>
      </c>
      <c r="N8" s="2">
        <f t="shared" si="4"/>
        <v>60.25</v>
      </c>
      <c r="P8" s="19">
        <v>4</v>
      </c>
      <c r="Q8" s="3">
        <f t="shared" si="5"/>
        <v>26</v>
      </c>
    </row>
    <row r="9" spans="1:17" ht="12.75" x14ac:dyDescent="0.2">
      <c r="B9" s="33"/>
      <c r="C9" s="19">
        <v>5</v>
      </c>
      <c r="D9" s="17">
        <v>89</v>
      </c>
      <c r="E9" s="17">
        <v>92</v>
      </c>
      <c r="F9" s="17">
        <v>78</v>
      </c>
      <c r="G9" s="17">
        <v>95</v>
      </c>
      <c r="H9" s="2">
        <f t="shared" si="0"/>
        <v>88.5</v>
      </c>
      <c r="I9" s="3">
        <f t="shared" si="1"/>
        <v>17</v>
      </c>
      <c r="J9" s="18">
        <f t="shared" si="2"/>
        <v>41.3125</v>
      </c>
      <c r="K9" s="18">
        <f t="shared" si="3"/>
        <v>6.4274800660912206</v>
      </c>
      <c r="M9" s="19">
        <v>5</v>
      </c>
      <c r="N9" s="2">
        <f t="shared" si="4"/>
        <v>88.5</v>
      </c>
      <c r="P9" s="19">
        <v>5</v>
      </c>
      <c r="Q9" s="3">
        <f t="shared" si="5"/>
        <v>17</v>
      </c>
    </row>
    <row r="10" spans="1:17" ht="12.75" x14ac:dyDescent="0.2">
      <c r="B10" s="31" t="s">
        <v>31</v>
      </c>
      <c r="C10" s="19">
        <v>6</v>
      </c>
      <c r="D10" s="17">
        <v>55</v>
      </c>
      <c r="E10" s="17">
        <v>62</v>
      </c>
      <c r="F10" s="17">
        <v>61</v>
      </c>
      <c r="G10" s="17">
        <v>69</v>
      </c>
      <c r="H10" s="2">
        <f t="shared" si="0"/>
        <v>61.75</v>
      </c>
      <c r="I10" s="3">
        <f t="shared" si="1"/>
        <v>14</v>
      </c>
      <c r="J10" s="18">
        <f t="shared" si="2"/>
        <v>36.078125</v>
      </c>
      <c r="K10" s="18">
        <f t="shared" si="3"/>
        <v>6.0065068883669817</v>
      </c>
      <c r="M10" s="19">
        <v>6</v>
      </c>
      <c r="N10" s="2">
        <f t="shared" si="4"/>
        <v>61.75</v>
      </c>
      <c r="P10" s="19">
        <v>6</v>
      </c>
      <c r="Q10" s="3">
        <f t="shared" si="5"/>
        <v>14</v>
      </c>
    </row>
    <row r="11" spans="1:17" ht="12.75" x14ac:dyDescent="0.2">
      <c r="B11" s="32"/>
      <c r="C11" s="19">
        <v>7</v>
      </c>
      <c r="D11" s="17">
        <v>72</v>
      </c>
      <c r="E11" s="17">
        <v>25</v>
      </c>
      <c r="F11" s="17">
        <v>58</v>
      </c>
      <c r="G11" s="17">
        <v>33</v>
      </c>
      <c r="H11" s="2">
        <f t="shared" si="0"/>
        <v>47</v>
      </c>
      <c r="I11" s="3">
        <f t="shared" si="1"/>
        <v>47</v>
      </c>
      <c r="J11" s="18">
        <f t="shared" si="2"/>
        <v>512.75</v>
      </c>
      <c r="K11" s="18">
        <f t="shared" si="3"/>
        <v>22.643983748448505</v>
      </c>
      <c r="M11" s="19">
        <v>7</v>
      </c>
      <c r="N11" s="2">
        <f t="shared" si="4"/>
        <v>47</v>
      </c>
      <c r="P11" s="19">
        <v>7</v>
      </c>
      <c r="Q11" s="3">
        <f t="shared" si="5"/>
        <v>47</v>
      </c>
    </row>
    <row r="12" spans="1:17" ht="12.75" customHeight="1" x14ac:dyDescent="0.2">
      <c r="B12" s="32"/>
      <c r="C12" s="19">
        <v>8</v>
      </c>
      <c r="D12" s="17">
        <v>63</v>
      </c>
      <c r="E12" s="17">
        <v>54</v>
      </c>
      <c r="F12" s="17">
        <v>46</v>
      </c>
      <c r="G12" s="17">
        <v>48</v>
      </c>
      <c r="H12" s="2">
        <f t="shared" si="0"/>
        <v>52.75</v>
      </c>
      <c r="I12" s="3">
        <f t="shared" si="1"/>
        <v>17</v>
      </c>
      <c r="J12" s="18">
        <f t="shared" si="2"/>
        <v>69.953125</v>
      </c>
      <c r="K12" s="18">
        <f t="shared" si="3"/>
        <v>8.3637984791600513</v>
      </c>
      <c r="M12" s="19">
        <v>8</v>
      </c>
      <c r="N12" s="2">
        <f t="shared" si="4"/>
        <v>52.75</v>
      </c>
      <c r="P12" s="19">
        <v>8</v>
      </c>
      <c r="Q12" s="3">
        <f t="shared" si="5"/>
        <v>17</v>
      </c>
    </row>
    <row r="13" spans="1:17" ht="12.75" x14ac:dyDescent="0.2">
      <c r="B13" s="32"/>
      <c r="C13" s="19">
        <v>9</v>
      </c>
      <c r="D13" s="17">
        <v>52</v>
      </c>
      <c r="E13" s="17">
        <v>58</v>
      </c>
      <c r="F13" s="17">
        <v>54</v>
      </c>
      <c r="G13" s="17">
        <v>44</v>
      </c>
      <c r="H13" s="2">
        <f t="shared" si="0"/>
        <v>52</v>
      </c>
      <c r="I13" s="3">
        <f t="shared" si="1"/>
        <v>14</v>
      </c>
      <c r="J13" s="18">
        <f t="shared" si="2"/>
        <v>26</v>
      </c>
      <c r="K13" s="18">
        <f t="shared" si="3"/>
        <v>5.0990195135927845</v>
      </c>
      <c r="M13" s="19">
        <v>9</v>
      </c>
      <c r="N13" s="2">
        <f t="shared" si="4"/>
        <v>52</v>
      </c>
      <c r="P13" s="19">
        <v>9</v>
      </c>
      <c r="Q13" s="3">
        <f t="shared" si="5"/>
        <v>14</v>
      </c>
    </row>
    <row r="14" spans="1:17" ht="12.75" x14ac:dyDescent="0.2">
      <c r="B14" s="33"/>
      <c r="C14" s="19">
        <v>10</v>
      </c>
      <c r="D14" s="17">
        <v>58</v>
      </c>
      <c r="E14" s="17">
        <v>66</v>
      </c>
      <c r="F14" s="17">
        <v>85</v>
      </c>
      <c r="G14" s="17">
        <v>52</v>
      </c>
      <c r="H14" s="2">
        <f t="shared" si="0"/>
        <v>65.25</v>
      </c>
      <c r="I14" s="3">
        <f t="shared" si="1"/>
        <v>33</v>
      </c>
      <c r="J14" s="18">
        <f t="shared" si="2"/>
        <v>167.828125</v>
      </c>
      <c r="K14" s="18">
        <f t="shared" si="3"/>
        <v>12.954849478091207</v>
      </c>
      <c r="M14" s="19">
        <v>10</v>
      </c>
      <c r="N14" s="2">
        <f t="shared" si="4"/>
        <v>65.25</v>
      </c>
      <c r="P14" s="19">
        <v>10</v>
      </c>
      <c r="Q14" s="3">
        <f t="shared" si="5"/>
        <v>33</v>
      </c>
    </row>
    <row r="15" spans="1:17" ht="12.75" x14ac:dyDescent="0.2">
      <c r="B15" s="31" t="s">
        <v>32</v>
      </c>
      <c r="C15" s="19">
        <v>11</v>
      </c>
      <c r="D15" s="17">
        <v>76</v>
      </c>
      <c r="E15" s="17">
        <v>43</v>
      </c>
      <c r="F15" s="17">
        <v>66</v>
      </c>
      <c r="G15" s="17">
        <v>65</v>
      </c>
      <c r="H15" s="2">
        <f t="shared" si="0"/>
        <v>62.5</v>
      </c>
      <c r="I15" s="3">
        <f t="shared" si="1"/>
        <v>33</v>
      </c>
      <c r="J15" s="18">
        <f t="shared" si="2"/>
        <v>190.8125</v>
      </c>
      <c r="K15" s="18">
        <f t="shared" si="3"/>
        <v>13.813489783541305</v>
      </c>
      <c r="M15" s="19">
        <v>11</v>
      </c>
      <c r="N15" s="2">
        <f t="shared" si="4"/>
        <v>62.5</v>
      </c>
      <c r="P15" s="19">
        <v>11</v>
      </c>
      <c r="Q15" s="3">
        <f t="shared" si="5"/>
        <v>33</v>
      </c>
    </row>
    <row r="16" spans="1:17" ht="12.75" x14ac:dyDescent="0.2">
      <c r="B16" s="32"/>
      <c r="C16" s="19">
        <v>12</v>
      </c>
      <c r="D16" s="17">
        <v>45</v>
      </c>
      <c r="E16" s="17">
        <v>85</v>
      </c>
      <c r="F16" s="17">
        <v>43</v>
      </c>
      <c r="G16" s="17">
        <v>29</v>
      </c>
      <c r="H16" s="2">
        <f t="shared" si="0"/>
        <v>50.5</v>
      </c>
      <c r="I16" s="3">
        <f t="shared" si="1"/>
        <v>56</v>
      </c>
      <c r="J16" s="18">
        <f t="shared" si="2"/>
        <v>442.3125</v>
      </c>
      <c r="K16" s="18">
        <f t="shared" si="3"/>
        <v>21.031226783048105</v>
      </c>
      <c r="M16" s="19">
        <v>12</v>
      </c>
      <c r="N16" s="2">
        <f t="shared" si="4"/>
        <v>50.5</v>
      </c>
      <c r="P16" s="19">
        <v>12</v>
      </c>
      <c r="Q16" s="3">
        <f t="shared" si="5"/>
        <v>56</v>
      </c>
    </row>
    <row r="17" spans="2:17" ht="12.75" x14ac:dyDescent="0.2">
      <c r="B17" s="32"/>
      <c r="C17" s="19">
        <v>13</v>
      </c>
      <c r="D17" s="17">
        <v>65</v>
      </c>
      <c r="E17" s="17">
        <v>52</v>
      </c>
      <c r="F17" s="17">
        <v>39</v>
      </c>
      <c r="G17" s="17">
        <v>25</v>
      </c>
      <c r="H17" s="2">
        <f t="shared" si="0"/>
        <v>45.25</v>
      </c>
      <c r="I17" s="3">
        <f t="shared" si="1"/>
        <v>40</v>
      </c>
      <c r="J17" s="18">
        <f t="shared" si="2"/>
        <v>318.703125</v>
      </c>
      <c r="K17" s="18">
        <f t="shared" si="3"/>
        <v>17.852258260511469</v>
      </c>
      <c r="M17" s="19">
        <v>13</v>
      </c>
      <c r="N17" s="2">
        <f t="shared" si="4"/>
        <v>45.25</v>
      </c>
      <c r="P17" s="19">
        <v>13</v>
      </c>
      <c r="Q17" s="3">
        <f t="shared" si="5"/>
        <v>40</v>
      </c>
    </row>
    <row r="18" spans="2:17" ht="12.75" x14ac:dyDescent="0.2">
      <c r="B18" s="32"/>
      <c r="C18" s="19">
        <v>14</v>
      </c>
      <c r="D18" s="17">
        <v>35</v>
      </c>
      <c r="E18" s="17">
        <v>37</v>
      </c>
      <c r="F18" s="17">
        <v>33</v>
      </c>
      <c r="G18" s="17">
        <v>20</v>
      </c>
      <c r="H18" s="2">
        <f t="shared" si="0"/>
        <v>31.25</v>
      </c>
      <c r="I18" s="3">
        <f t="shared" si="1"/>
        <v>17</v>
      </c>
      <c r="J18" s="18">
        <f t="shared" si="2"/>
        <v>47.703125</v>
      </c>
      <c r="K18" s="18">
        <f t="shared" si="3"/>
        <v>6.9067448917706527</v>
      </c>
      <c r="M18" s="19">
        <v>14</v>
      </c>
      <c r="N18" s="2">
        <f t="shared" si="4"/>
        <v>31.25</v>
      </c>
      <c r="P18" s="19">
        <v>14</v>
      </c>
      <c r="Q18" s="3">
        <f t="shared" si="5"/>
        <v>17</v>
      </c>
    </row>
    <row r="19" spans="2:17" ht="12.75" customHeight="1" x14ac:dyDescent="0.2">
      <c r="B19" s="33"/>
      <c r="C19" s="19">
        <v>15</v>
      </c>
      <c r="D19" s="17">
        <v>48</v>
      </c>
      <c r="E19" s="17">
        <v>73</v>
      </c>
      <c r="F19" s="17">
        <v>67</v>
      </c>
      <c r="G19" s="17">
        <v>23</v>
      </c>
      <c r="H19" s="2">
        <f t="shared" si="0"/>
        <v>52.75</v>
      </c>
      <c r="I19" s="3">
        <f t="shared" si="1"/>
        <v>50</v>
      </c>
      <c r="J19" s="18">
        <f t="shared" si="2"/>
        <v>385.828125</v>
      </c>
      <c r="K19" s="18">
        <f t="shared" si="3"/>
        <v>19.64250811378221</v>
      </c>
      <c r="M19" s="19">
        <v>15</v>
      </c>
      <c r="N19" s="2">
        <f t="shared" si="4"/>
        <v>52.75</v>
      </c>
      <c r="P19" s="19">
        <v>15</v>
      </c>
      <c r="Q19" s="3">
        <f t="shared" si="5"/>
        <v>50</v>
      </c>
    </row>
    <row r="20" spans="2:17" ht="12.75" x14ac:dyDescent="0.2">
      <c r="B20" s="31" t="s">
        <v>33</v>
      </c>
      <c r="C20" s="19">
        <v>16</v>
      </c>
      <c r="D20" s="17">
        <v>35</v>
      </c>
      <c r="E20" s="17">
        <v>48</v>
      </c>
      <c r="F20" s="17">
        <v>73</v>
      </c>
      <c r="G20" s="17">
        <v>80</v>
      </c>
      <c r="H20" s="2">
        <f t="shared" si="0"/>
        <v>59</v>
      </c>
      <c r="I20" s="3">
        <f t="shared" si="1"/>
        <v>45</v>
      </c>
      <c r="J20" s="18">
        <f t="shared" si="2"/>
        <v>477.5</v>
      </c>
      <c r="K20" s="18">
        <f t="shared" si="3"/>
        <v>21.851773383412159</v>
      </c>
      <c r="M20" s="19">
        <v>16</v>
      </c>
      <c r="N20" s="2">
        <f t="shared" si="4"/>
        <v>59</v>
      </c>
      <c r="P20" s="19">
        <v>16</v>
      </c>
      <c r="Q20" s="3">
        <f t="shared" si="5"/>
        <v>45</v>
      </c>
    </row>
    <row r="21" spans="2:17" ht="12.75" x14ac:dyDescent="0.2">
      <c r="B21" s="32"/>
      <c r="C21" s="19">
        <v>17</v>
      </c>
      <c r="D21" s="17">
        <v>45</v>
      </c>
      <c r="E21" s="17">
        <v>35</v>
      </c>
      <c r="F21" s="17">
        <v>46</v>
      </c>
      <c r="G21" s="17">
        <v>45</v>
      </c>
      <c r="H21" s="2">
        <f t="shared" si="0"/>
        <v>42.75</v>
      </c>
      <c r="I21" s="3">
        <f t="shared" si="1"/>
        <v>11</v>
      </c>
      <c r="J21" s="18">
        <f t="shared" si="2"/>
        <v>21.453125</v>
      </c>
      <c r="K21" s="18">
        <f t="shared" si="3"/>
        <v>4.6317518284122263</v>
      </c>
      <c r="M21" s="19">
        <v>17</v>
      </c>
      <c r="N21" s="2">
        <f t="shared" si="4"/>
        <v>42.75</v>
      </c>
      <c r="P21" s="19">
        <v>17</v>
      </c>
      <c r="Q21" s="3">
        <f t="shared" si="5"/>
        <v>11</v>
      </c>
    </row>
    <row r="22" spans="2:17" ht="12.75" x14ac:dyDescent="0.2">
      <c r="B22" s="32"/>
      <c r="C22" s="19">
        <v>18</v>
      </c>
      <c r="D22" s="17">
        <v>58</v>
      </c>
      <c r="E22" s="17">
        <v>45</v>
      </c>
      <c r="F22" s="17">
        <v>58</v>
      </c>
      <c r="G22" s="17">
        <v>55</v>
      </c>
      <c r="H22" s="2">
        <f t="shared" si="0"/>
        <v>54</v>
      </c>
      <c r="I22" s="3">
        <f t="shared" si="1"/>
        <v>13</v>
      </c>
      <c r="J22" s="18">
        <f t="shared" si="2"/>
        <v>32.5</v>
      </c>
      <c r="K22" s="18">
        <f t="shared" si="3"/>
        <v>5.7008771254956896</v>
      </c>
      <c r="M22" s="19">
        <v>18</v>
      </c>
      <c r="N22" s="2">
        <f t="shared" si="4"/>
        <v>54</v>
      </c>
      <c r="P22" s="19">
        <v>18</v>
      </c>
      <c r="Q22" s="3">
        <f t="shared" si="5"/>
        <v>13</v>
      </c>
    </row>
    <row r="23" spans="2:17" ht="12.75" x14ac:dyDescent="0.2">
      <c r="B23" s="32"/>
      <c r="C23" s="19">
        <v>19</v>
      </c>
      <c r="D23" s="17">
        <v>51</v>
      </c>
      <c r="E23" s="17">
        <v>63</v>
      </c>
      <c r="F23" s="17">
        <v>48</v>
      </c>
      <c r="G23" s="17">
        <v>63</v>
      </c>
      <c r="H23" s="2">
        <f t="shared" si="0"/>
        <v>56.25</v>
      </c>
      <c r="I23" s="3">
        <f t="shared" si="1"/>
        <v>15</v>
      </c>
      <c r="J23" s="18">
        <f t="shared" si="2"/>
        <v>53.578125</v>
      </c>
      <c r="K23" s="18">
        <f t="shared" si="3"/>
        <v>7.3197079859786758</v>
      </c>
      <c r="M23" s="19">
        <v>19</v>
      </c>
      <c r="N23" s="2">
        <f t="shared" si="4"/>
        <v>56.25</v>
      </c>
      <c r="P23" s="19">
        <v>19</v>
      </c>
      <c r="Q23" s="3">
        <f t="shared" si="5"/>
        <v>15</v>
      </c>
    </row>
    <row r="24" spans="2:17" ht="13.5" thickBot="1" x14ac:dyDescent="0.25">
      <c r="B24" s="33"/>
      <c r="C24" s="19">
        <v>20</v>
      </c>
      <c r="D24" s="17">
        <v>48</v>
      </c>
      <c r="E24" s="17">
        <v>65</v>
      </c>
      <c r="F24" s="17">
        <v>39</v>
      </c>
      <c r="G24" s="17">
        <v>46</v>
      </c>
      <c r="H24" s="2">
        <f t="shared" si="0"/>
        <v>49.5</v>
      </c>
      <c r="I24" s="3">
        <f t="shared" si="1"/>
        <v>26</v>
      </c>
      <c r="J24" s="18">
        <f t="shared" si="2"/>
        <v>91.8125</v>
      </c>
      <c r="K24" s="18">
        <f t="shared" si="3"/>
        <v>9.5818839483684002</v>
      </c>
      <c r="M24" s="19">
        <v>20</v>
      </c>
      <c r="N24" s="2">
        <f t="shared" si="4"/>
        <v>49.5</v>
      </c>
      <c r="P24" s="19">
        <v>20</v>
      </c>
      <c r="Q24" s="3">
        <f t="shared" si="5"/>
        <v>26</v>
      </c>
    </row>
    <row r="25" spans="2:17" ht="15.75" customHeight="1" thickBot="1" x14ac:dyDescent="0.25">
      <c r="H25" s="4">
        <f>SUM(H5:H24)/20</f>
        <v>56.612499999999997</v>
      </c>
      <c r="I25" s="20">
        <f>SUM(I5:I24)/21</f>
        <v>26.857142857142858</v>
      </c>
      <c r="J25" s="21">
        <f>SUM(J5:J24)/21</f>
        <v>174.3608630952381</v>
      </c>
      <c r="K25" s="22">
        <f>SUM(K5:K24)/21</f>
        <v>11.522430303611245</v>
      </c>
    </row>
    <row r="35" spans="15:15" x14ac:dyDescent="0.2">
      <c r="O35" s="1" t="s">
        <v>25</v>
      </c>
    </row>
    <row r="40" spans="15:15" x14ac:dyDescent="0.2">
      <c r="O40" s="1" t="s">
        <v>22</v>
      </c>
    </row>
    <row r="45" spans="15:15" x14ac:dyDescent="0.2">
      <c r="O45" s="1" t="s">
        <v>26</v>
      </c>
    </row>
    <row r="51" spans="2:11" x14ac:dyDescent="0.2">
      <c r="B51" s="23" t="s">
        <v>9</v>
      </c>
      <c r="C51" s="24">
        <f>H25</f>
        <v>56.612499999999997</v>
      </c>
    </row>
    <row r="53" spans="2:11" x14ac:dyDescent="0.2">
      <c r="B53" s="6" t="s">
        <v>3</v>
      </c>
      <c r="C53" s="1" t="s">
        <v>6</v>
      </c>
      <c r="D53" s="6" t="s">
        <v>7</v>
      </c>
      <c r="E53" s="6" t="s">
        <v>15</v>
      </c>
      <c r="F53" s="1" t="s">
        <v>17</v>
      </c>
      <c r="H53" s="1" t="s">
        <v>23</v>
      </c>
    </row>
    <row r="54" spans="2:11" x14ac:dyDescent="0.2">
      <c r="B54" s="6"/>
      <c r="D54" s="6"/>
      <c r="E54" s="6" t="s">
        <v>15</v>
      </c>
      <c r="F54" s="1" t="s">
        <v>24</v>
      </c>
    </row>
    <row r="55" spans="2:11" x14ac:dyDescent="0.2">
      <c r="B55" s="6"/>
      <c r="D55" s="6"/>
      <c r="E55" s="6" t="s">
        <v>14</v>
      </c>
      <c r="F55" s="1">
        <f>3/(2.059*SQRT(4))</f>
        <v>0.72850898494414762</v>
      </c>
    </row>
    <row r="56" spans="2:11" x14ac:dyDescent="0.2">
      <c r="B56" s="7" t="s">
        <v>8</v>
      </c>
      <c r="C56" s="26">
        <f>H25+F55*I25</f>
        <v>76.178169881357107</v>
      </c>
      <c r="D56" s="6"/>
      <c r="F56" s="11"/>
      <c r="G56" s="12"/>
      <c r="J56" s="11"/>
      <c r="K56" s="25"/>
    </row>
    <row r="57" spans="2:11" x14ac:dyDescent="0.2">
      <c r="B57" s="11"/>
      <c r="C57" s="12"/>
      <c r="D57" s="6"/>
      <c r="F57" s="11"/>
      <c r="G57" s="12"/>
      <c r="J57" s="12"/>
      <c r="K57" s="12"/>
    </row>
    <row r="58" spans="2:11" x14ac:dyDescent="0.2">
      <c r="B58" s="6" t="s">
        <v>4</v>
      </c>
      <c r="C58" s="1" t="s">
        <v>5</v>
      </c>
    </row>
    <row r="59" spans="2:11" x14ac:dyDescent="0.2">
      <c r="B59" s="8" t="s">
        <v>4</v>
      </c>
      <c r="C59" s="27">
        <f>H25-F55*I25</f>
        <v>37.046830118642887</v>
      </c>
    </row>
    <row r="86" spans="1:11" x14ac:dyDescent="0.2">
      <c r="C86" s="6" t="s">
        <v>3</v>
      </c>
      <c r="D86" s="1" t="s">
        <v>10</v>
      </c>
      <c r="E86" s="1" t="s">
        <v>27</v>
      </c>
      <c r="G86" s="13">
        <v>2.282</v>
      </c>
      <c r="I86" s="6" t="s">
        <v>4</v>
      </c>
      <c r="J86" s="1" t="s">
        <v>11</v>
      </c>
      <c r="K86" s="1" t="s">
        <v>29</v>
      </c>
    </row>
    <row r="87" spans="1:11" x14ac:dyDescent="0.2">
      <c r="C87" s="6" t="s">
        <v>3</v>
      </c>
      <c r="D87" s="1" t="s">
        <v>28</v>
      </c>
      <c r="I87" s="6" t="s">
        <v>4</v>
      </c>
      <c r="J87" s="1" t="s">
        <v>12</v>
      </c>
    </row>
    <row r="88" spans="1:11" x14ac:dyDescent="0.2">
      <c r="C88" s="7" t="s">
        <v>3</v>
      </c>
      <c r="D88" s="14">
        <f>G86*G89</f>
        <v>61.288000000000004</v>
      </c>
      <c r="I88" s="8" t="s">
        <v>4</v>
      </c>
      <c r="J88" s="10">
        <v>0</v>
      </c>
    </row>
    <row r="89" spans="1:11" x14ac:dyDescent="0.2">
      <c r="F89" s="9" t="s">
        <v>13</v>
      </c>
      <c r="G89" s="15">
        <f>I25</f>
        <v>26.857142857142858</v>
      </c>
    </row>
    <row r="91" spans="1:11" x14ac:dyDescent="0.2">
      <c r="A91" s="1" t="s">
        <v>35</v>
      </c>
    </row>
    <row r="92" spans="1:11" x14ac:dyDescent="0.2">
      <c r="A92" s="1" t="s">
        <v>36</v>
      </c>
    </row>
    <row r="93" spans="1:11" x14ac:dyDescent="0.2">
      <c r="A93" s="1" t="s">
        <v>37</v>
      </c>
    </row>
    <row r="94" spans="1:11" x14ac:dyDescent="0.2">
      <c r="A94" s="1" t="s">
        <v>38</v>
      </c>
    </row>
  </sheetData>
  <mergeCells count="4">
    <mergeCell ref="B20:B24"/>
    <mergeCell ref="B15:B19"/>
    <mergeCell ref="B10:B14"/>
    <mergeCell ref="B5:B9"/>
  </mergeCells>
  <phoneticPr fontId="0" type="noConversion"/>
  <pageMargins left="0.75" right="0.75" top="0.28000000000000003" bottom="0.25" header="0" footer="0"/>
  <pageSetup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X-R</vt:lpstr>
    </vt:vector>
  </TitlesOfParts>
  <Company>Empresa Ferroviaria Andina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hoviedo</dc:creator>
  <cp:lastModifiedBy>Ing Oviedo</cp:lastModifiedBy>
  <cp:lastPrinted>2015-06-16T15:11:01Z</cp:lastPrinted>
  <dcterms:created xsi:type="dcterms:W3CDTF">2010-06-22T21:37:49Z</dcterms:created>
  <dcterms:modified xsi:type="dcterms:W3CDTF">2019-01-30T13:27:04Z</dcterms:modified>
</cp:coreProperties>
</file>