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1"/>
  </bookViews>
  <sheets>
    <sheet name="SIN SIMULACIÓN" sheetId="1" r:id="rId1"/>
    <sheet name="CON SIMULACIÓN" sheetId="2" r:id="rId2"/>
  </sheets>
  <definedNames>
    <definedName name="ZA0" localSheetId="1">"Crystal Ball Data : Ver. 5.2"</definedName>
    <definedName name="ZA0A" localSheetId="1">48+209</definedName>
    <definedName name="ZA0C" localSheetId="1">0+0</definedName>
    <definedName name="ZA0D" localSheetId="1">0+0</definedName>
    <definedName name="ZA0F" localSheetId="1">2+101</definedName>
    <definedName name="ZA0T" localSheetId="1">1861281+0</definedName>
    <definedName name="ZA150" localSheetId="1">'CON SIMULACIÓN'!$K$8+"bParcial"+33+5000+10000+15000</definedName>
    <definedName name="ZA151" localSheetId="1">'CON SIMULACIÓN'!$K$9+"bK9"+16417+5000+10000+15000</definedName>
    <definedName name="ZA152" localSheetId="1">'CON SIMULACIÓN'!$K$10+"bK10"+16417+5000+10000+15000</definedName>
    <definedName name="ZA153" localSheetId="1">'CON SIMULACIÓN'!$K$11+"bK11"+16417+5000+10000+15000</definedName>
    <definedName name="ZA154" localSheetId="1">'CON SIMULACIÓN'!$K$12+"bK12"+16417+5000+10000+15000</definedName>
    <definedName name="ZA155" localSheetId="1">'CON SIMULACIÓN'!$K$13+"bK13"+16417+5000+10000+15000</definedName>
    <definedName name="ZA156" localSheetId="1">'CON SIMULACIÓN'!$K$14+"bK14"+16417+5000+10000+15000</definedName>
    <definedName name="ZA157" localSheetId="1">'CON SIMULACIÓN'!$K$15+"bK15"+16417+5000+10000+15000</definedName>
    <definedName name="ZA158" localSheetId="1">'CON SIMULACIÓN'!$K$16+"bK16"+16417+5000+10000+15000</definedName>
    <definedName name="ZA159" localSheetId="1">'CON SIMULACIÓN'!$K$17+"bK17"+16417+5000+10000+15000</definedName>
    <definedName name="ZA160" localSheetId="1">'CON SIMULACIÓN'!$K$18+"bK18"+16417+5000+10000+15000</definedName>
    <definedName name="ZA161" localSheetId="1">'CON SIMULACIÓN'!$K$19+"bK19"+16417+5000+10000+15000</definedName>
    <definedName name="ZA162" localSheetId="1">'CON SIMULACIÓN'!$L$8+"bTotal s/PV"+33+10000+20000+40000</definedName>
    <definedName name="ZA163" localSheetId="1">'CON SIMULACIÓN'!$L$9+"bL9"+16417+10000+20000+40000</definedName>
    <definedName name="ZA164" localSheetId="1">'CON SIMULACIÓN'!$L$10+"bL10"+16417+10000+20000+40000</definedName>
    <definedName name="ZA165" localSheetId="1">'CON SIMULACIÓN'!$L$11+"bL11"+16417+10000+20000+40000</definedName>
    <definedName name="ZA166" localSheetId="1">'CON SIMULACIÓN'!$L$12+"bL12"+16417+10000+20000+40000</definedName>
    <definedName name="ZA167" localSheetId="1">'CON SIMULACIÓN'!$L$13+"bL13"+16417+10000+20000+40000</definedName>
    <definedName name="ZA168" localSheetId="1">'CON SIMULACIÓN'!$L$14+"bL14"+16417+10000+20000+40000</definedName>
    <definedName name="ZA169" localSheetId="1">'CON SIMULACIÓN'!$L$15+"bL15"+16417+10000+20000+40000</definedName>
    <definedName name="ZA170" localSheetId="1">'CON SIMULACIÓN'!$L$16+"bL16"+16417+10000+20000+40000</definedName>
    <definedName name="ZA171" localSheetId="1">'CON SIMULACIÓN'!$L$17+"bL17"+16417+10000+20000+40000</definedName>
    <definedName name="ZA172" localSheetId="1">'CON SIMULACIÓN'!$L$18+"bL18"+16417+10000+20000+40000</definedName>
    <definedName name="ZA173" localSheetId="1">'CON SIMULACIÓN'!$L$19+"bL19"+16417+10000+20000+40000</definedName>
    <definedName name="ZA174" localSheetId="1">'CON SIMULACIÓN'!$M$8+"bTotal c/PV"+33+30000+40000+80000</definedName>
    <definedName name="ZA175" localSheetId="1">'CON SIMULACIÓN'!$M$9+"bM9"+16417+30000+40000+80000</definedName>
    <definedName name="ZA176" localSheetId="1">'CON SIMULACIÓN'!$M$10+"bM10"+16417+30000+40000+80000</definedName>
    <definedName name="ZA177" localSheetId="1">'CON SIMULACIÓN'!$M$11+"bM11"+16417+30000+40000+80000</definedName>
    <definedName name="ZA178" localSheetId="1">'CON SIMULACIÓN'!$M$12+"bM12"+16417+30000+40000+80000</definedName>
    <definedName name="ZA179" localSheetId="1">'CON SIMULACIÓN'!$M$13+"bM13"+16417+30000+40000+80000</definedName>
    <definedName name="ZA180" localSheetId="1">'CON SIMULACIÓN'!$M$14+"bM14"+16417+30000+40000+80000</definedName>
    <definedName name="ZA181" localSheetId="1">'CON SIMULACIÓN'!$M$15+"bM15"+16417+30000+40000+80000</definedName>
    <definedName name="ZA182" localSheetId="1">'CON SIMULACIÓN'!$M$16+"bM16"+16417+30000+40000+80000</definedName>
    <definedName name="ZA183" localSheetId="1">'CON SIMULACIÓN'!$M$17+"bM17"+16417+30000+40000+80000</definedName>
    <definedName name="ZA184" localSheetId="1">'CON SIMULACIÓN'!$M$18+"bM18"+16417+30000+40000+80000</definedName>
    <definedName name="ZA185" localSheetId="1">'CON SIMULACIÓN'!$M$19+"bM19"+16417+30000+40000+80000</definedName>
    <definedName name="ZA198" localSheetId="1">'CON SIMULACIÓN'!$C$8+"Ade accidente"+1025+0.0005+0.00005+0+"+"</definedName>
    <definedName name="ZA199" localSheetId="1">'CON SIMULACIÓN'!$C$9+"AD9"+17409+0.0006+0.00005+0+"+"</definedName>
    <definedName name="ZA200" localSheetId="1">'CON SIMULACIÓN'!$C$10+"AD10"+17409+0.0004+0.00005+0+"+"</definedName>
    <definedName name="ZA201" localSheetId="1">'CON SIMULACIÓN'!$C$11+"AD11"+17409+0.0002+0.00005+0+"+"</definedName>
    <definedName name="ZA202" localSheetId="1">'CON SIMULACIÓN'!$C$12+"AD12"+17409+0.0001+0.00005+0+"+"</definedName>
    <definedName name="ZA203" localSheetId="1">'CON SIMULACIÓN'!$C$13+"AD13"+1025+0.0001+0.00005+0+"+"</definedName>
    <definedName name="ZA204" localSheetId="1">'CON SIMULACIÓN'!$C$14+"AD14"+1025+0.0001+0.00005+0+"+"</definedName>
    <definedName name="ZA205" localSheetId="1">'CON SIMULACIÓN'!$C$15+"AD15"+1025+0.0001+0.00005+0+"+"</definedName>
    <definedName name="ZA206" localSheetId="1">'CON SIMULACIÓN'!$C$16+"AD16"+1025+0.0002+0.00005+0+"+"</definedName>
    <definedName name="ZA207" localSheetId="1">'CON SIMULACIÓN'!$C$17+"AD17"+1025+0.0002+0.00005+0+"+"</definedName>
    <definedName name="ZA208" localSheetId="1">'CON SIMULACIÓN'!$C$18+"AD18"+17409+0.0003+0.00005+0+"+"</definedName>
    <definedName name="ZA209" localSheetId="1">'CON SIMULACIÓN'!$C$19+"AD19"+17409+0.0004+0.00005+0+"+"</definedName>
    <definedName name="ZF100" localSheetId="1">'CON SIMULACIÓN'!$N$20+"O20"+""+16417+33+441+57+18+342+477+4+3+"-"+"+"+2.6+50+2</definedName>
    <definedName name="ZF101" localSheetId="1">'CON SIMULACIÓN'!$N$24+"O24"+""+16417+33+441+0+0+0+0+4+3+"-"+"+"+2.6+50+2</definedName>
  </definedNames>
  <calcPr fullCalcOnLoad="1"/>
</workbook>
</file>

<file path=xl/sharedStrings.xml><?xml version="1.0" encoding="utf-8"?>
<sst xmlns="http://schemas.openxmlformats.org/spreadsheetml/2006/main" count="98" uniqueCount="35">
  <si>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</si>
  <si>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</si>
  <si>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</si>
  <si>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</si>
  <si>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</si>
  <si>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</si>
  <si>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</si>
  <si>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</si>
  <si>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</si>
  <si>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</si>
  <si>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</si>
  <si>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</si>
  <si>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Numero de</t>
  </si>
  <si>
    <t>Ingresos</t>
  </si>
  <si>
    <t>Supuestos:</t>
  </si>
  <si>
    <t>Prima por vehiculo</t>
  </si>
  <si>
    <t>Numero total de Vehiculos</t>
  </si>
  <si>
    <t>Accidentes</t>
  </si>
  <si>
    <t>Probabilidad</t>
  </si>
  <si>
    <t>de accidente</t>
  </si>
  <si>
    <t>Siniestro</t>
  </si>
  <si>
    <t>Parcial</t>
  </si>
  <si>
    <t>Total s/PV</t>
  </si>
  <si>
    <t>Total c/PV</t>
  </si>
  <si>
    <t>Probabilidades en caso de accidente</t>
  </si>
  <si>
    <t>Numero de accidentes por tipo</t>
  </si>
  <si>
    <t>Reclamos</t>
  </si>
  <si>
    <t>Totales</t>
  </si>
  <si>
    <t>Reclamos promedio por tipo</t>
  </si>
  <si>
    <t>Total</t>
  </si>
  <si>
    <t>Pagos</t>
  </si>
  <si>
    <t>Saldo</t>
  </si>
  <si>
    <t>CT = 2000000+0.05Q</t>
  </si>
  <si>
    <t>Ganancia Economica</t>
  </si>
  <si>
    <t>Prima minima requerida</t>
  </si>
</sst>
</file>

<file path=xl/styles.xml><?xml version="1.0" encoding="utf-8"?>
<styleSheet xmlns="http://schemas.openxmlformats.org/spreadsheetml/2006/main">
  <numFmts count="2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82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179" fontId="0" fillId="33" borderId="10" xfId="0" applyNumberFormat="1" applyFill="1" applyBorder="1" applyAlignment="1">
      <alignment horizontal="center"/>
    </xf>
    <xf numFmtId="179" fontId="0" fillId="33" borderId="18" xfId="0" applyNumberFormat="1" applyFill="1" applyBorder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zoomScale="150" zoomScaleNormal="150" zoomScalePageLayoutView="0" workbookViewId="0" topLeftCell="I7">
      <selection activeCell="J25" sqref="J25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4" width="12.57421875" style="0" customWidth="1"/>
    <col min="5" max="5" width="11.421875" style="0" customWidth="1"/>
    <col min="6" max="6" width="10.421875" style="0" customWidth="1"/>
    <col min="7" max="7" width="12.28125" style="0" customWidth="1"/>
    <col min="8" max="8" width="9.7109375" style="0" customWidth="1"/>
    <col min="9" max="9" width="10.28125" style="0" customWidth="1"/>
    <col min="10" max="10" width="10.57421875" style="0" customWidth="1"/>
    <col min="11" max="11" width="9.57421875" style="0" customWidth="1"/>
    <col min="12" max="12" width="10.00390625" style="0" customWidth="1"/>
    <col min="13" max="13" width="11.00390625" style="0" customWidth="1"/>
    <col min="14" max="14" width="11.7109375" style="0" customWidth="1"/>
  </cols>
  <sheetData>
    <row r="1" ht="12.75">
      <c r="B1" t="s">
        <v>14</v>
      </c>
    </row>
    <row r="2" spans="2:4" ht="12.75">
      <c r="B2" t="s">
        <v>16</v>
      </c>
      <c r="D2">
        <v>500000</v>
      </c>
    </row>
    <row r="3" spans="2:4" ht="12.75">
      <c r="B3" t="s">
        <v>15</v>
      </c>
      <c r="D3">
        <v>80</v>
      </c>
    </row>
    <row r="4" ht="13.5" thickBot="1"/>
    <row r="5" spans="2:14" s="12" customFormat="1" ht="13.5" thickBot="1">
      <c r="B5" s="13"/>
      <c r="C5" s="16"/>
      <c r="D5" s="8" t="s">
        <v>29</v>
      </c>
      <c r="E5" s="16" t="s">
        <v>24</v>
      </c>
      <c r="F5" s="16"/>
      <c r="G5" s="15"/>
      <c r="H5" s="14" t="s">
        <v>25</v>
      </c>
      <c r="I5" s="16"/>
      <c r="J5" s="15"/>
      <c r="K5" s="14" t="s">
        <v>28</v>
      </c>
      <c r="L5" s="16"/>
      <c r="M5" s="15"/>
      <c r="N5" s="13"/>
    </row>
    <row r="6" spans="2:14" s="1" customFormat="1" ht="12.75">
      <c r="B6" s="5"/>
      <c r="C6" s="3" t="s">
        <v>18</v>
      </c>
      <c r="D6" s="5" t="s">
        <v>12</v>
      </c>
      <c r="E6" s="11" t="s">
        <v>20</v>
      </c>
      <c r="F6" s="11" t="s">
        <v>20</v>
      </c>
      <c r="G6" s="10" t="s">
        <v>20</v>
      </c>
      <c r="H6" s="9" t="s">
        <v>20</v>
      </c>
      <c r="I6" s="11" t="s">
        <v>20</v>
      </c>
      <c r="J6" s="10" t="s">
        <v>20</v>
      </c>
      <c r="K6" s="9" t="s">
        <v>20</v>
      </c>
      <c r="L6" s="11" t="s">
        <v>20</v>
      </c>
      <c r="M6" s="10" t="s">
        <v>20</v>
      </c>
      <c r="N6" s="5" t="s">
        <v>26</v>
      </c>
    </row>
    <row r="7" spans="2:14" s="1" customFormat="1" ht="13.5" thickBot="1">
      <c r="B7" s="17"/>
      <c r="C7" s="20" t="s">
        <v>19</v>
      </c>
      <c r="D7" s="17" t="s">
        <v>17</v>
      </c>
      <c r="E7" s="20" t="s">
        <v>21</v>
      </c>
      <c r="F7" s="20" t="s">
        <v>22</v>
      </c>
      <c r="G7" s="19" t="s">
        <v>23</v>
      </c>
      <c r="H7" s="18" t="s">
        <v>21</v>
      </c>
      <c r="I7" s="20" t="s">
        <v>22</v>
      </c>
      <c r="J7" s="19" t="s">
        <v>23</v>
      </c>
      <c r="K7" s="18" t="s">
        <v>21</v>
      </c>
      <c r="L7" s="20" t="s">
        <v>22</v>
      </c>
      <c r="M7" s="19" t="s">
        <v>23</v>
      </c>
      <c r="N7" s="17" t="s">
        <v>27</v>
      </c>
    </row>
    <row r="8" spans="2:14" ht="12.75">
      <c r="B8" s="6" t="s">
        <v>0</v>
      </c>
      <c r="C8" s="2">
        <v>0.0005</v>
      </c>
      <c r="D8" s="5">
        <f aca="true" t="shared" si="0" ref="D8:D19">+C8*$D$2</f>
        <v>250</v>
      </c>
      <c r="E8" s="34">
        <f>1-F8-G8</f>
        <v>0.2</v>
      </c>
      <c r="F8" s="35">
        <v>0.35</v>
      </c>
      <c r="G8" s="36">
        <v>0.45</v>
      </c>
      <c r="H8" s="2">
        <f>+D8*E8</f>
        <v>50</v>
      </c>
      <c r="I8" s="3">
        <f>+D8*F8</f>
        <v>87.5</v>
      </c>
      <c r="J8" s="4">
        <f>+D8*G8</f>
        <v>112.5</v>
      </c>
      <c r="K8" s="22">
        <v>10000</v>
      </c>
      <c r="L8" s="23">
        <v>20000</v>
      </c>
      <c r="M8" s="24">
        <v>40000</v>
      </c>
      <c r="N8" s="25">
        <f>+H8*K8+I8*L8+J8*M8</f>
        <v>6750000</v>
      </c>
    </row>
    <row r="9" spans="2:14" ht="12.75">
      <c r="B9" s="6" t="s">
        <v>1</v>
      </c>
      <c r="C9" s="2">
        <v>0.0006</v>
      </c>
      <c r="D9" s="5">
        <f t="shared" si="0"/>
        <v>300</v>
      </c>
      <c r="E9" s="34">
        <f aca="true" t="shared" si="1" ref="E9:E19">1-F9-G9</f>
        <v>0.09999999999999998</v>
      </c>
      <c r="F9" s="35">
        <v>0.4</v>
      </c>
      <c r="G9" s="36">
        <v>0.5</v>
      </c>
      <c r="H9" s="2">
        <f aca="true" t="shared" si="2" ref="H9:H19">+D9*E9</f>
        <v>29.999999999999993</v>
      </c>
      <c r="I9" s="3">
        <f aca="true" t="shared" si="3" ref="I9:I19">+D9*F9</f>
        <v>120</v>
      </c>
      <c r="J9" s="4">
        <f aca="true" t="shared" si="4" ref="J9:J19">+D9*G9</f>
        <v>150</v>
      </c>
      <c r="K9" s="26">
        <v>10000</v>
      </c>
      <c r="L9" s="27">
        <v>20000</v>
      </c>
      <c r="M9" s="28">
        <v>40000</v>
      </c>
      <c r="N9" s="25">
        <f aca="true" t="shared" si="5" ref="N9:N19">+H9*K9+I9*L9+J9*M9</f>
        <v>8700000</v>
      </c>
    </row>
    <row r="10" spans="2:14" ht="12.75">
      <c r="B10" s="6" t="s">
        <v>2</v>
      </c>
      <c r="C10" s="2">
        <v>0.0004</v>
      </c>
      <c r="D10" s="5">
        <f t="shared" si="0"/>
        <v>200</v>
      </c>
      <c r="E10" s="34">
        <f t="shared" si="1"/>
        <v>0.2</v>
      </c>
      <c r="F10" s="35">
        <v>0.35</v>
      </c>
      <c r="G10" s="36">
        <v>0.45</v>
      </c>
      <c r="H10" s="2">
        <f t="shared" si="2"/>
        <v>40</v>
      </c>
      <c r="I10" s="3">
        <f t="shared" si="3"/>
        <v>70</v>
      </c>
      <c r="J10" s="4">
        <f t="shared" si="4"/>
        <v>90</v>
      </c>
      <c r="K10" s="26">
        <v>10000</v>
      </c>
      <c r="L10" s="27">
        <v>20000</v>
      </c>
      <c r="M10" s="28">
        <v>40000</v>
      </c>
      <c r="N10" s="25">
        <f t="shared" si="5"/>
        <v>5400000</v>
      </c>
    </row>
    <row r="11" spans="2:14" ht="12.75">
      <c r="B11" s="6" t="s">
        <v>3</v>
      </c>
      <c r="C11" s="2">
        <v>0.0002</v>
      </c>
      <c r="D11" s="5">
        <f t="shared" si="0"/>
        <v>100</v>
      </c>
      <c r="E11" s="34">
        <f t="shared" si="1"/>
        <v>0.49999999999999994</v>
      </c>
      <c r="F11" s="35">
        <v>0.3</v>
      </c>
      <c r="G11" s="36">
        <v>0.2</v>
      </c>
      <c r="H11" s="2">
        <f t="shared" si="2"/>
        <v>49.99999999999999</v>
      </c>
      <c r="I11" s="3">
        <f t="shared" si="3"/>
        <v>30</v>
      </c>
      <c r="J11" s="4">
        <f t="shared" si="4"/>
        <v>20</v>
      </c>
      <c r="K11" s="26">
        <v>10000</v>
      </c>
      <c r="L11" s="27">
        <v>20000</v>
      </c>
      <c r="M11" s="28">
        <v>40000</v>
      </c>
      <c r="N11" s="25">
        <f t="shared" si="5"/>
        <v>1900000</v>
      </c>
    </row>
    <row r="12" spans="2:14" ht="12.75">
      <c r="B12" s="6" t="s">
        <v>4</v>
      </c>
      <c r="C12" s="2">
        <v>0.0001</v>
      </c>
      <c r="D12" s="5">
        <f t="shared" si="0"/>
        <v>50</v>
      </c>
      <c r="E12" s="34">
        <f t="shared" si="1"/>
        <v>0.65</v>
      </c>
      <c r="F12" s="35">
        <v>0.25</v>
      </c>
      <c r="G12" s="36">
        <v>0.1</v>
      </c>
      <c r="H12" s="2">
        <f t="shared" si="2"/>
        <v>32.5</v>
      </c>
      <c r="I12" s="3">
        <f t="shared" si="3"/>
        <v>12.5</v>
      </c>
      <c r="J12" s="4">
        <f t="shared" si="4"/>
        <v>5</v>
      </c>
      <c r="K12" s="26">
        <v>10000</v>
      </c>
      <c r="L12" s="27">
        <v>20000</v>
      </c>
      <c r="M12" s="28">
        <v>40000</v>
      </c>
      <c r="N12" s="25">
        <f t="shared" si="5"/>
        <v>775000</v>
      </c>
    </row>
    <row r="13" spans="2:14" ht="12.75">
      <c r="B13" s="6" t="s">
        <v>5</v>
      </c>
      <c r="C13" s="2">
        <v>0.0001</v>
      </c>
      <c r="D13" s="5">
        <f t="shared" si="0"/>
        <v>50</v>
      </c>
      <c r="E13" s="34">
        <f t="shared" si="1"/>
        <v>0.75</v>
      </c>
      <c r="F13" s="35">
        <v>0.2</v>
      </c>
      <c r="G13" s="36">
        <v>0.05</v>
      </c>
      <c r="H13" s="2">
        <f t="shared" si="2"/>
        <v>37.5</v>
      </c>
      <c r="I13" s="3">
        <f t="shared" si="3"/>
        <v>10</v>
      </c>
      <c r="J13" s="4">
        <f t="shared" si="4"/>
        <v>2.5</v>
      </c>
      <c r="K13" s="26">
        <v>10000</v>
      </c>
      <c r="L13" s="27">
        <v>20000</v>
      </c>
      <c r="M13" s="28">
        <v>40000</v>
      </c>
      <c r="N13" s="25">
        <f t="shared" si="5"/>
        <v>675000</v>
      </c>
    </row>
    <row r="14" spans="2:14" ht="12.75">
      <c r="B14" s="6" t="s">
        <v>6</v>
      </c>
      <c r="C14" s="2">
        <v>0.0001</v>
      </c>
      <c r="D14" s="5">
        <f t="shared" si="0"/>
        <v>50</v>
      </c>
      <c r="E14" s="34">
        <f t="shared" si="1"/>
        <v>0.75</v>
      </c>
      <c r="F14" s="35">
        <v>0.2</v>
      </c>
      <c r="G14" s="36">
        <v>0.05</v>
      </c>
      <c r="H14" s="2">
        <f t="shared" si="2"/>
        <v>37.5</v>
      </c>
      <c r="I14" s="3">
        <f t="shared" si="3"/>
        <v>10</v>
      </c>
      <c r="J14" s="4">
        <f t="shared" si="4"/>
        <v>2.5</v>
      </c>
      <c r="K14" s="26">
        <v>10000</v>
      </c>
      <c r="L14" s="27">
        <v>20000</v>
      </c>
      <c r="M14" s="28">
        <v>40000</v>
      </c>
      <c r="N14" s="25">
        <f t="shared" si="5"/>
        <v>675000</v>
      </c>
    </row>
    <row r="15" spans="2:14" ht="12.75">
      <c r="B15" s="6" t="s">
        <v>7</v>
      </c>
      <c r="C15" s="2">
        <v>0.0001</v>
      </c>
      <c r="D15" s="5">
        <f t="shared" si="0"/>
        <v>50</v>
      </c>
      <c r="E15" s="34">
        <f t="shared" si="1"/>
        <v>0.7999999999999999</v>
      </c>
      <c r="F15" s="35">
        <v>0.15</v>
      </c>
      <c r="G15" s="36">
        <v>0.05</v>
      </c>
      <c r="H15" s="2">
        <f t="shared" si="2"/>
        <v>40</v>
      </c>
      <c r="I15" s="3">
        <f t="shared" si="3"/>
        <v>7.5</v>
      </c>
      <c r="J15" s="4">
        <f t="shared" si="4"/>
        <v>2.5</v>
      </c>
      <c r="K15" s="26">
        <v>10000</v>
      </c>
      <c r="L15" s="27">
        <v>20000</v>
      </c>
      <c r="M15" s="28">
        <v>40000</v>
      </c>
      <c r="N15" s="25">
        <f t="shared" si="5"/>
        <v>650000</v>
      </c>
    </row>
    <row r="16" spans="2:14" ht="12.75">
      <c r="B16" s="6" t="s">
        <v>8</v>
      </c>
      <c r="C16" s="2">
        <v>0.0002</v>
      </c>
      <c r="D16" s="5">
        <f t="shared" si="0"/>
        <v>100</v>
      </c>
      <c r="E16" s="34">
        <f t="shared" si="1"/>
        <v>0.85</v>
      </c>
      <c r="F16" s="35">
        <v>0.1</v>
      </c>
      <c r="G16" s="36">
        <v>0.05</v>
      </c>
      <c r="H16" s="2">
        <f t="shared" si="2"/>
        <v>85</v>
      </c>
      <c r="I16" s="3">
        <f t="shared" si="3"/>
        <v>10</v>
      </c>
      <c r="J16" s="4">
        <f t="shared" si="4"/>
        <v>5</v>
      </c>
      <c r="K16" s="26">
        <v>10000</v>
      </c>
      <c r="L16" s="27">
        <v>20000</v>
      </c>
      <c r="M16" s="28">
        <v>40000</v>
      </c>
      <c r="N16" s="25">
        <f t="shared" si="5"/>
        <v>1250000</v>
      </c>
    </row>
    <row r="17" spans="2:14" ht="12.75">
      <c r="B17" s="6" t="s">
        <v>9</v>
      </c>
      <c r="C17" s="2">
        <v>0.0002</v>
      </c>
      <c r="D17" s="5">
        <f t="shared" si="0"/>
        <v>100</v>
      </c>
      <c r="E17" s="34">
        <f t="shared" si="1"/>
        <v>0.75</v>
      </c>
      <c r="F17" s="35">
        <v>0.15</v>
      </c>
      <c r="G17" s="36">
        <v>0.1</v>
      </c>
      <c r="H17" s="2">
        <f t="shared" si="2"/>
        <v>75</v>
      </c>
      <c r="I17" s="3">
        <f t="shared" si="3"/>
        <v>15</v>
      </c>
      <c r="J17" s="4">
        <f t="shared" si="4"/>
        <v>10</v>
      </c>
      <c r="K17" s="26">
        <v>10000</v>
      </c>
      <c r="L17" s="27">
        <v>20000</v>
      </c>
      <c r="M17" s="28">
        <v>40000</v>
      </c>
      <c r="N17" s="25">
        <f t="shared" si="5"/>
        <v>1450000</v>
      </c>
    </row>
    <row r="18" spans="2:14" ht="12.75">
      <c r="B18" s="6" t="s">
        <v>10</v>
      </c>
      <c r="C18" s="2">
        <v>0.0003</v>
      </c>
      <c r="D18" s="5">
        <f t="shared" si="0"/>
        <v>150</v>
      </c>
      <c r="E18" s="34">
        <f t="shared" si="1"/>
        <v>0.6000000000000001</v>
      </c>
      <c r="F18" s="35">
        <v>0.2</v>
      </c>
      <c r="G18" s="36">
        <v>0.2</v>
      </c>
      <c r="H18" s="2">
        <f t="shared" si="2"/>
        <v>90.00000000000001</v>
      </c>
      <c r="I18" s="3">
        <f t="shared" si="3"/>
        <v>30</v>
      </c>
      <c r="J18" s="4">
        <f t="shared" si="4"/>
        <v>30</v>
      </c>
      <c r="K18" s="26">
        <v>10000</v>
      </c>
      <c r="L18" s="27">
        <v>20000</v>
      </c>
      <c r="M18" s="28">
        <v>40000</v>
      </c>
      <c r="N18" s="25">
        <f t="shared" si="5"/>
        <v>2700000</v>
      </c>
    </row>
    <row r="19" spans="2:14" ht="13.5" thickBot="1">
      <c r="B19" s="7" t="s">
        <v>11</v>
      </c>
      <c r="C19" s="18">
        <v>0.0004</v>
      </c>
      <c r="D19" s="17">
        <f t="shared" si="0"/>
        <v>200</v>
      </c>
      <c r="E19" s="37">
        <f t="shared" si="1"/>
        <v>0.39999999999999997</v>
      </c>
      <c r="F19" s="38">
        <v>0.3</v>
      </c>
      <c r="G19" s="39">
        <v>0.3</v>
      </c>
      <c r="H19" s="18">
        <f t="shared" si="2"/>
        <v>80</v>
      </c>
      <c r="I19" s="20">
        <f t="shared" si="3"/>
        <v>60</v>
      </c>
      <c r="J19" s="19">
        <f t="shared" si="4"/>
        <v>60</v>
      </c>
      <c r="K19" s="29">
        <v>10000</v>
      </c>
      <c r="L19" s="30">
        <v>20000</v>
      </c>
      <c r="M19" s="31">
        <v>40000</v>
      </c>
      <c r="N19" s="32">
        <f t="shared" si="5"/>
        <v>4400000</v>
      </c>
    </row>
    <row r="20" spans="4:15" ht="12.75">
      <c r="D20" s="1">
        <f>SUM(D8:D19)</f>
        <v>1600</v>
      </c>
      <c r="K20" s="33"/>
      <c r="L20" s="33"/>
      <c r="M20" s="33"/>
      <c r="N20" s="33">
        <f>SUM(N8:N19)</f>
        <v>35325000</v>
      </c>
      <c r="O20" t="s">
        <v>30</v>
      </c>
    </row>
    <row r="21" spans="14:15" ht="12.75">
      <c r="N21" s="21">
        <f>+D2*D3</f>
        <v>40000000</v>
      </c>
      <c r="O21" t="s">
        <v>13</v>
      </c>
    </row>
    <row r="22" spans="14:15" ht="12.75">
      <c r="N22" s="21">
        <f>+N21-N20</f>
        <v>4675000</v>
      </c>
      <c r="O22" t="s">
        <v>31</v>
      </c>
    </row>
    <row r="23" spans="14:15" ht="12.75">
      <c r="N23" s="21">
        <f>2000000+0.5*D20</f>
        <v>2000800</v>
      </c>
      <c r="O23" t="s">
        <v>32</v>
      </c>
    </row>
    <row r="24" spans="14:15" ht="12.75">
      <c r="N24" s="21">
        <f>+N22-N23</f>
        <v>2674200</v>
      </c>
      <c r="O24" t="s">
        <v>33</v>
      </c>
    </row>
    <row r="25" ht="12.75">
      <c r="N25" s="21"/>
    </row>
    <row r="26" spans="14:15" ht="12.75">
      <c r="N26" s="40">
        <f>(N20+N23)/D2</f>
        <v>74.6516</v>
      </c>
      <c r="O26" t="s"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6">
      <selection activeCell="F35" sqref="F35"/>
    </sheetView>
  </sheetViews>
  <sheetFormatPr defaultColWidth="9.140625" defaultRowHeight="12.75"/>
  <cols>
    <col min="1" max="1" width="9.421875" style="0" customWidth="1"/>
    <col min="2" max="2" width="9.140625" style="0" customWidth="1"/>
    <col min="3" max="3" width="13.8515625" style="0" customWidth="1"/>
    <col min="4" max="4" width="11.140625" style="0" customWidth="1"/>
    <col min="5" max="13" width="9.140625" style="0" customWidth="1"/>
    <col min="14" max="14" width="12.421875" style="0" customWidth="1"/>
  </cols>
  <sheetData>
    <row r="1" ht="12.75">
      <c r="B1" t="s">
        <v>14</v>
      </c>
    </row>
    <row r="2" spans="2:4" ht="12.75">
      <c r="B2" t="s">
        <v>16</v>
      </c>
      <c r="D2">
        <v>500000</v>
      </c>
    </row>
    <row r="3" spans="2:6" ht="12.75">
      <c r="B3" t="s">
        <v>15</v>
      </c>
      <c r="D3">
        <v>80</v>
      </c>
      <c r="F3" s="42"/>
    </row>
    <row r="4" ht="13.5" thickBot="1"/>
    <row r="5" spans="1:17" ht="13.5" thickBot="1">
      <c r="A5" s="12"/>
      <c r="B5" s="13"/>
      <c r="C5" s="16"/>
      <c r="D5" s="8" t="s">
        <v>29</v>
      </c>
      <c r="E5" s="16" t="s">
        <v>24</v>
      </c>
      <c r="F5" s="16"/>
      <c r="G5" s="15"/>
      <c r="H5" s="14" t="s">
        <v>25</v>
      </c>
      <c r="I5" s="16"/>
      <c r="J5" s="15"/>
      <c r="K5" s="14" t="s">
        <v>28</v>
      </c>
      <c r="L5" s="16"/>
      <c r="M5" s="15"/>
      <c r="N5" s="13"/>
      <c r="O5" s="12"/>
      <c r="P5" s="12"/>
      <c r="Q5" s="12"/>
    </row>
    <row r="6" spans="1:17" ht="12.75">
      <c r="A6" s="1"/>
      <c r="B6" s="5"/>
      <c r="C6" s="3" t="s">
        <v>18</v>
      </c>
      <c r="D6" s="5" t="s">
        <v>12</v>
      </c>
      <c r="E6" s="11" t="s">
        <v>20</v>
      </c>
      <c r="F6" s="11" t="s">
        <v>20</v>
      </c>
      <c r="G6" s="10" t="s">
        <v>20</v>
      </c>
      <c r="H6" s="9" t="s">
        <v>20</v>
      </c>
      <c r="I6" s="11" t="s">
        <v>20</v>
      </c>
      <c r="J6" s="10" t="s">
        <v>20</v>
      </c>
      <c r="K6" s="9" t="s">
        <v>20</v>
      </c>
      <c r="L6" s="11" t="s">
        <v>20</v>
      </c>
      <c r="M6" s="10" t="s">
        <v>20</v>
      </c>
      <c r="N6" s="5" t="s">
        <v>26</v>
      </c>
      <c r="O6" s="1"/>
      <c r="P6" s="1"/>
      <c r="Q6" s="1"/>
    </row>
    <row r="7" spans="1:17" ht="13.5" thickBot="1">
      <c r="A7" s="1"/>
      <c r="B7" s="17"/>
      <c r="C7" s="20" t="s">
        <v>19</v>
      </c>
      <c r="D7" s="17" t="s">
        <v>17</v>
      </c>
      <c r="E7" s="20" t="s">
        <v>21</v>
      </c>
      <c r="F7" s="20" t="s">
        <v>22</v>
      </c>
      <c r="G7" s="19" t="s">
        <v>23</v>
      </c>
      <c r="H7" s="18" t="s">
        <v>21</v>
      </c>
      <c r="I7" s="20" t="s">
        <v>22</v>
      </c>
      <c r="J7" s="19" t="s">
        <v>23</v>
      </c>
      <c r="K7" s="18" t="s">
        <v>21</v>
      </c>
      <c r="L7" s="20" t="s">
        <v>22</v>
      </c>
      <c r="M7" s="19" t="s">
        <v>23</v>
      </c>
      <c r="N7" s="17" t="s">
        <v>27</v>
      </c>
      <c r="O7" s="1"/>
      <c r="P7" s="1"/>
      <c r="Q7" s="1"/>
    </row>
    <row r="8" spans="2:14" ht="12.75">
      <c r="B8" s="6" t="s">
        <v>0</v>
      </c>
      <c r="C8" s="57">
        <v>0.0005</v>
      </c>
      <c r="D8" s="41">
        <f aca="true" t="shared" si="0" ref="D8:D19">$D$2*C8</f>
        <v>250</v>
      </c>
      <c r="E8" s="34">
        <f>1-F8-G8</f>
        <v>0.2</v>
      </c>
      <c r="F8" s="46">
        <v>0.35</v>
      </c>
      <c r="G8" s="44">
        <v>0.45</v>
      </c>
      <c r="H8" s="2">
        <f>+D8*E8</f>
        <v>50</v>
      </c>
      <c r="I8" s="3">
        <f>+D8*F8</f>
        <v>87.5</v>
      </c>
      <c r="J8" s="4">
        <f>+D8*G8</f>
        <v>112.5</v>
      </c>
      <c r="K8" s="48">
        <v>10000</v>
      </c>
      <c r="L8" s="51">
        <v>20000</v>
      </c>
      <c r="M8" s="54">
        <v>40000</v>
      </c>
      <c r="N8" s="25">
        <f>+H8*K8+I8*L8+J8*M8</f>
        <v>6750000</v>
      </c>
    </row>
    <row r="9" spans="2:14" ht="12.75">
      <c r="B9" s="6" t="s">
        <v>1</v>
      </c>
      <c r="C9" s="57">
        <v>0.0006</v>
      </c>
      <c r="D9" s="41">
        <f t="shared" si="0"/>
        <v>300</v>
      </c>
      <c r="E9" s="34">
        <f aca="true" t="shared" si="1" ref="E9:E19">1-F9-G9</f>
        <v>0.09999999999999998</v>
      </c>
      <c r="F9" s="46">
        <v>0.4</v>
      </c>
      <c r="G9" s="44">
        <v>0.5</v>
      </c>
      <c r="H9" s="2">
        <f aca="true" t="shared" si="2" ref="H9:H19">+D9*E9</f>
        <v>29.999999999999993</v>
      </c>
      <c r="I9" s="3">
        <f aca="true" t="shared" si="3" ref="I9:I19">+D9*F9</f>
        <v>120</v>
      </c>
      <c r="J9" s="4">
        <f aca="true" t="shared" si="4" ref="J9:J19">+D9*G9</f>
        <v>150</v>
      </c>
      <c r="K9" s="49">
        <v>10000</v>
      </c>
      <c r="L9" s="52">
        <v>20000</v>
      </c>
      <c r="M9" s="55">
        <v>40000</v>
      </c>
      <c r="N9" s="25">
        <f aca="true" t="shared" si="5" ref="N9:N19">+H9*K9+I9*L9+J9*M9</f>
        <v>8700000</v>
      </c>
    </row>
    <row r="10" spans="2:14" ht="12.75">
      <c r="B10" s="6" t="s">
        <v>2</v>
      </c>
      <c r="C10" s="57">
        <v>0.0004</v>
      </c>
      <c r="D10" s="41">
        <f t="shared" si="0"/>
        <v>200</v>
      </c>
      <c r="E10" s="34">
        <f t="shared" si="1"/>
        <v>0.2</v>
      </c>
      <c r="F10" s="46">
        <v>0.35</v>
      </c>
      <c r="G10" s="44">
        <v>0.45</v>
      </c>
      <c r="H10" s="2">
        <f t="shared" si="2"/>
        <v>40</v>
      </c>
      <c r="I10" s="3">
        <f t="shared" si="3"/>
        <v>70</v>
      </c>
      <c r="J10" s="4">
        <f t="shared" si="4"/>
        <v>90</v>
      </c>
      <c r="K10" s="49">
        <v>10000</v>
      </c>
      <c r="L10" s="52">
        <v>20000</v>
      </c>
      <c r="M10" s="55">
        <v>40000</v>
      </c>
      <c r="N10" s="25">
        <f t="shared" si="5"/>
        <v>5400000</v>
      </c>
    </row>
    <row r="11" spans="2:14" ht="12.75">
      <c r="B11" s="6" t="s">
        <v>3</v>
      </c>
      <c r="C11" s="57">
        <v>0.0002</v>
      </c>
      <c r="D11" s="41">
        <f t="shared" si="0"/>
        <v>100</v>
      </c>
      <c r="E11" s="34">
        <f t="shared" si="1"/>
        <v>0.49999999999999994</v>
      </c>
      <c r="F11" s="46">
        <v>0.3</v>
      </c>
      <c r="G11" s="44">
        <v>0.2</v>
      </c>
      <c r="H11" s="2">
        <f t="shared" si="2"/>
        <v>49.99999999999999</v>
      </c>
      <c r="I11" s="3">
        <f t="shared" si="3"/>
        <v>30</v>
      </c>
      <c r="J11" s="4">
        <f t="shared" si="4"/>
        <v>20</v>
      </c>
      <c r="K11" s="49">
        <v>10000</v>
      </c>
      <c r="L11" s="52">
        <v>20000</v>
      </c>
      <c r="M11" s="55">
        <v>40000</v>
      </c>
      <c r="N11" s="25">
        <f t="shared" si="5"/>
        <v>1900000</v>
      </c>
    </row>
    <row r="12" spans="2:14" ht="12.75">
      <c r="B12" s="6" t="s">
        <v>4</v>
      </c>
      <c r="C12" s="57">
        <v>0.0001</v>
      </c>
      <c r="D12" s="41">
        <f t="shared" si="0"/>
        <v>50</v>
      </c>
      <c r="E12" s="34">
        <f t="shared" si="1"/>
        <v>0.65</v>
      </c>
      <c r="F12" s="46">
        <v>0.25</v>
      </c>
      <c r="G12" s="44">
        <v>0.1</v>
      </c>
      <c r="H12" s="2">
        <f t="shared" si="2"/>
        <v>32.5</v>
      </c>
      <c r="I12" s="3">
        <f t="shared" si="3"/>
        <v>12.5</v>
      </c>
      <c r="J12" s="4">
        <f t="shared" si="4"/>
        <v>5</v>
      </c>
      <c r="K12" s="49">
        <v>10000</v>
      </c>
      <c r="L12" s="52">
        <v>20000</v>
      </c>
      <c r="M12" s="55">
        <v>40000</v>
      </c>
      <c r="N12" s="25">
        <f t="shared" si="5"/>
        <v>775000</v>
      </c>
    </row>
    <row r="13" spans="2:14" ht="12.75">
      <c r="B13" s="6" t="s">
        <v>5</v>
      </c>
      <c r="C13" s="57">
        <v>0.0001</v>
      </c>
      <c r="D13" s="41">
        <f t="shared" si="0"/>
        <v>50</v>
      </c>
      <c r="E13" s="34">
        <f t="shared" si="1"/>
        <v>0.75</v>
      </c>
      <c r="F13" s="46">
        <v>0.2</v>
      </c>
      <c r="G13" s="44">
        <v>0.05</v>
      </c>
      <c r="H13" s="2">
        <f t="shared" si="2"/>
        <v>37.5</v>
      </c>
      <c r="I13" s="3">
        <f t="shared" si="3"/>
        <v>10</v>
      </c>
      <c r="J13" s="4">
        <f t="shared" si="4"/>
        <v>2.5</v>
      </c>
      <c r="K13" s="49">
        <v>10000</v>
      </c>
      <c r="L13" s="52">
        <v>20000</v>
      </c>
      <c r="M13" s="55">
        <v>40000</v>
      </c>
      <c r="N13" s="25">
        <f t="shared" si="5"/>
        <v>675000</v>
      </c>
    </row>
    <row r="14" spans="2:14" ht="12.75">
      <c r="B14" s="6" t="s">
        <v>6</v>
      </c>
      <c r="C14" s="57">
        <v>0.0001</v>
      </c>
      <c r="D14" s="41">
        <f t="shared" si="0"/>
        <v>50</v>
      </c>
      <c r="E14" s="34">
        <f t="shared" si="1"/>
        <v>0.75</v>
      </c>
      <c r="F14" s="46">
        <v>0.2</v>
      </c>
      <c r="G14" s="44">
        <v>0.05</v>
      </c>
      <c r="H14" s="2">
        <f t="shared" si="2"/>
        <v>37.5</v>
      </c>
      <c r="I14" s="3">
        <f t="shared" si="3"/>
        <v>10</v>
      </c>
      <c r="J14" s="4">
        <f t="shared" si="4"/>
        <v>2.5</v>
      </c>
      <c r="K14" s="49">
        <v>10000</v>
      </c>
      <c r="L14" s="52">
        <v>20000</v>
      </c>
      <c r="M14" s="55">
        <v>40000</v>
      </c>
      <c r="N14" s="25">
        <f t="shared" si="5"/>
        <v>675000</v>
      </c>
    </row>
    <row r="15" spans="2:14" ht="12.75">
      <c r="B15" s="6" t="s">
        <v>7</v>
      </c>
      <c r="C15" s="57">
        <v>0.0001</v>
      </c>
      <c r="D15" s="41">
        <f t="shared" si="0"/>
        <v>50</v>
      </c>
      <c r="E15" s="34">
        <f t="shared" si="1"/>
        <v>0.7999999999999999</v>
      </c>
      <c r="F15" s="46">
        <v>0.15</v>
      </c>
      <c r="G15" s="44">
        <v>0.05</v>
      </c>
      <c r="H15" s="2">
        <f t="shared" si="2"/>
        <v>40</v>
      </c>
      <c r="I15" s="3">
        <f t="shared" si="3"/>
        <v>7.5</v>
      </c>
      <c r="J15" s="4">
        <f t="shared" si="4"/>
        <v>2.5</v>
      </c>
      <c r="K15" s="49">
        <v>10000</v>
      </c>
      <c r="L15" s="52">
        <v>20000</v>
      </c>
      <c r="M15" s="55">
        <v>40000</v>
      </c>
      <c r="N15" s="25">
        <f t="shared" si="5"/>
        <v>650000</v>
      </c>
    </row>
    <row r="16" spans="2:14" ht="12.75">
      <c r="B16" s="6" t="s">
        <v>8</v>
      </c>
      <c r="C16" s="57">
        <v>0.0002</v>
      </c>
      <c r="D16" s="41">
        <f t="shared" si="0"/>
        <v>100</v>
      </c>
      <c r="E16" s="34">
        <f t="shared" si="1"/>
        <v>0.85</v>
      </c>
      <c r="F16" s="46">
        <v>0.1</v>
      </c>
      <c r="G16" s="44">
        <v>0.05</v>
      </c>
      <c r="H16" s="2">
        <f t="shared" si="2"/>
        <v>85</v>
      </c>
      <c r="I16" s="3">
        <f t="shared" si="3"/>
        <v>10</v>
      </c>
      <c r="J16" s="4">
        <f t="shared" si="4"/>
        <v>5</v>
      </c>
      <c r="K16" s="49">
        <v>10000</v>
      </c>
      <c r="L16" s="52">
        <v>20000</v>
      </c>
      <c r="M16" s="55">
        <v>40000</v>
      </c>
      <c r="N16" s="25">
        <f t="shared" si="5"/>
        <v>1250000</v>
      </c>
    </row>
    <row r="17" spans="2:14" ht="12.75">
      <c r="B17" s="6" t="s">
        <v>9</v>
      </c>
      <c r="C17" s="57">
        <v>0.0002</v>
      </c>
      <c r="D17" s="41">
        <f t="shared" si="0"/>
        <v>100</v>
      </c>
      <c r="E17" s="34">
        <f t="shared" si="1"/>
        <v>0.75</v>
      </c>
      <c r="F17" s="46">
        <v>0.15</v>
      </c>
      <c r="G17" s="44">
        <v>0.1</v>
      </c>
      <c r="H17" s="2">
        <f t="shared" si="2"/>
        <v>75</v>
      </c>
      <c r="I17" s="3">
        <f t="shared" si="3"/>
        <v>15</v>
      </c>
      <c r="J17" s="4">
        <f t="shared" si="4"/>
        <v>10</v>
      </c>
      <c r="K17" s="49">
        <v>10000</v>
      </c>
      <c r="L17" s="52">
        <v>20000</v>
      </c>
      <c r="M17" s="55">
        <v>40000</v>
      </c>
      <c r="N17" s="25">
        <f t="shared" si="5"/>
        <v>1450000</v>
      </c>
    </row>
    <row r="18" spans="2:14" ht="12.75">
      <c r="B18" s="6" t="s">
        <v>10</v>
      </c>
      <c r="C18" s="57">
        <v>0.0003</v>
      </c>
      <c r="D18" s="41">
        <f t="shared" si="0"/>
        <v>150</v>
      </c>
      <c r="E18" s="34">
        <f t="shared" si="1"/>
        <v>0.6000000000000001</v>
      </c>
      <c r="F18" s="46">
        <v>0.2</v>
      </c>
      <c r="G18" s="44">
        <v>0.2</v>
      </c>
      <c r="H18" s="2">
        <f t="shared" si="2"/>
        <v>90.00000000000001</v>
      </c>
      <c r="I18" s="3">
        <f t="shared" si="3"/>
        <v>30</v>
      </c>
      <c r="J18" s="4">
        <f t="shared" si="4"/>
        <v>30</v>
      </c>
      <c r="K18" s="49">
        <v>10000</v>
      </c>
      <c r="L18" s="52">
        <v>20000</v>
      </c>
      <c r="M18" s="55">
        <v>40000</v>
      </c>
      <c r="N18" s="25">
        <f t="shared" si="5"/>
        <v>2700000</v>
      </c>
    </row>
    <row r="19" spans="2:14" ht="13.5" thickBot="1">
      <c r="B19" s="7" t="s">
        <v>11</v>
      </c>
      <c r="C19" s="58">
        <v>0.0004</v>
      </c>
      <c r="D19" s="43">
        <f t="shared" si="0"/>
        <v>200</v>
      </c>
      <c r="E19" s="37">
        <f t="shared" si="1"/>
        <v>0.39999999999999997</v>
      </c>
      <c r="F19" s="47">
        <v>0.3</v>
      </c>
      <c r="G19" s="45">
        <v>0.3</v>
      </c>
      <c r="H19" s="18">
        <f t="shared" si="2"/>
        <v>80</v>
      </c>
      <c r="I19" s="20">
        <f t="shared" si="3"/>
        <v>60</v>
      </c>
      <c r="J19" s="19">
        <f t="shared" si="4"/>
        <v>60</v>
      </c>
      <c r="K19" s="50">
        <v>10000</v>
      </c>
      <c r="L19" s="53">
        <v>20000</v>
      </c>
      <c r="M19" s="56">
        <v>40000</v>
      </c>
      <c r="N19" s="32">
        <f t="shared" si="5"/>
        <v>4400000</v>
      </c>
    </row>
    <row r="20" spans="4:15" ht="12.75">
      <c r="D20" s="1">
        <f>SUM(D8:D19)</f>
        <v>1600</v>
      </c>
      <c r="K20" s="33"/>
      <c r="L20" s="33"/>
      <c r="M20" s="33"/>
      <c r="N20" s="59">
        <f>SUM(N8:N19)</f>
        <v>35325000</v>
      </c>
      <c r="O20" t="s">
        <v>30</v>
      </c>
    </row>
    <row r="21" spans="14:15" ht="12.75">
      <c r="N21" s="21">
        <f>+D2*D3</f>
        <v>40000000</v>
      </c>
      <c r="O21" t="s">
        <v>13</v>
      </c>
    </row>
    <row r="22" spans="14:15" ht="12.75">
      <c r="N22" s="21">
        <f>+N21-N20</f>
        <v>4675000</v>
      </c>
      <c r="O22" t="s">
        <v>31</v>
      </c>
    </row>
    <row r="23" spans="14:15" ht="12.75">
      <c r="N23" s="21">
        <f>2000000+0.05*D20</f>
        <v>2000080</v>
      </c>
      <c r="O23" t="s">
        <v>32</v>
      </c>
    </row>
    <row r="24" spans="14:15" ht="12.75">
      <c r="N24" s="60">
        <f>+N22-N23</f>
        <v>2674920</v>
      </c>
      <c r="O24" t="s">
        <v>33</v>
      </c>
    </row>
    <row r="25" ht="12.75">
      <c r="N25" s="21"/>
    </row>
    <row r="26" spans="14:15" ht="12.75">
      <c r="N26" s="40">
        <f>(N20+N23)/D2</f>
        <v>74.65016</v>
      </c>
      <c r="O26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Maerstrias para el Desarrollo</dc:creator>
  <cp:keywords/>
  <dc:description/>
  <cp:lastModifiedBy>Extreme</cp:lastModifiedBy>
  <dcterms:created xsi:type="dcterms:W3CDTF">2003-02-21T17:09:40Z</dcterms:created>
  <dcterms:modified xsi:type="dcterms:W3CDTF">2013-09-26T23:12:30Z</dcterms:modified>
  <cp:category/>
  <cp:version/>
  <cp:contentType/>
  <cp:contentStatus/>
</cp:coreProperties>
</file>