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2120" windowHeight="4995" tabRatio="932" activeTab="0"/>
  </bookViews>
  <sheets>
    <sheet name="Compensacion IT - OPT. TRIBUTAR" sheetId="1" r:id="rId1"/>
    <sheet name="WP Cash Flow" sheetId="2" state="hidden" r:id="rId2"/>
  </sheets>
  <definedNames/>
  <calcPr fullCalcOnLoad="1" fullPrecision="0"/>
</workbook>
</file>

<file path=xl/sharedStrings.xml><?xml version="1.0" encoding="utf-8"?>
<sst xmlns="http://schemas.openxmlformats.org/spreadsheetml/2006/main" count="75" uniqueCount="70">
  <si>
    <t>COLGATE PALMOLIVE BOLIVIA LTDA.</t>
  </si>
  <si>
    <t>(Reexpresado y</t>
  </si>
  <si>
    <t>Bs</t>
  </si>
  <si>
    <t>ACTIVO CORRIENTE</t>
  </si>
  <si>
    <t>Disponibilidades</t>
  </si>
  <si>
    <t>Clientes</t>
  </si>
  <si>
    <t>Otras cuentas por Cobrar</t>
  </si>
  <si>
    <t>Anticipos por Cobrar</t>
  </si>
  <si>
    <t>Inventarios</t>
  </si>
  <si>
    <t>ACTIVO NO CORRIENTE</t>
  </si>
  <si>
    <t>Activos fijos</t>
  </si>
  <si>
    <t>Inversiones</t>
  </si>
  <si>
    <t>PASIVO CORRIENTE</t>
  </si>
  <si>
    <t>Cuentas por Pagar</t>
  </si>
  <si>
    <t>PASIVO NO CORRIENTE</t>
  </si>
  <si>
    <t>Previsión para indemnizaciones</t>
  </si>
  <si>
    <t>PATRIMONIO NETO</t>
  </si>
  <si>
    <t>Capital pagado</t>
  </si>
  <si>
    <t>Reserva Legal</t>
  </si>
  <si>
    <t>Ajuste global del Patrimonio</t>
  </si>
  <si>
    <t>Resultados acumulados</t>
  </si>
  <si>
    <t>reclasificado)</t>
  </si>
  <si>
    <t>Total del activo corriente</t>
  </si>
  <si>
    <t>Total del activo no corriente</t>
  </si>
  <si>
    <t>Total del activo</t>
  </si>
  <si>
    <t>Total del pasivo corriente</t>
  </si>
  <si>
    <t>Total del pasivo no corriente</t>
  </si>
  <si>
    <t>Total del pasivo</t>
  </si>
  <si>
    <t>Total patrimonio neto</t>
  </si>
  <si>
    <t xml:space="preserve">Total del pasivo y patrimonio </t>
  </si>
  <si>
    <t>Depreciación</t>
  </si>
  <si>
    <t>Otros activos no Corrientes</t>
  </si>
  <si>
    <t>Cuentas con sociedades Relacionadas</t>
  </si>
  <si>
    <t xml:space="preserve">Obligaciones fiscales y sociales </t>
  </si>
  <si>
    <t>BALANCE GENERAL AL 31 DE DICIEMBRE DE 2006 Y 2005</t>
  </si>
  <si>
    <t xml:space="preserve">Activo fijo </t>
  </si>
  <si>
    <t xml:space="preserve">Saldo inicial </t>
  </si>
  <si>
    <t xml:space="preserve">Altas </t>
  </si>
  <si>
    <t xml:space="preserve">Bajas </t>
  </si>
  <si>
    <t xml:space="preserve">Saldo final </t>
  </si>
  <si>
    <t>Indemnización gestión 2006</t>
  </si>
  <si>
    <t>Pago finiquitos</t>
  </si>
  <si>
    <t xml:space="preserve">Movimiento neto </t>
  </si>
  <si>
    <t>(Importes en bolivianos)</t>
  </si>
  <si>
    <t>A</t>
  </si>
  <si>
    <t>B</t>
  </si>
  <si>
    <t>Solución sugerida</t>
  </si>
  <si>
    <t xml:space="preserve">COMPENSACION IT CON IUE PAGADO </t>
  </si>
  <si>
    <t>Mes</t>
  </si>
  <si>
    <t>Saldo de IUE a compensar</t>
  </si>
  <si>
    <t>Ingresos gravados por IT</t>
  </si>
  <si>
    <t>IT mensual 
3%</t>
  </si>
  <si>
    <t>IT compesado</t>
  </si>
  <si>
    <t>IT pagado</t>
  </si>
  <si>
    <t>Saldo para mes siguiente</t>
  </si>
  <si>
    <t>Totales</t>
  </si>
  <si>
    <t>C = Bx3%</t>
  </si>
  <si>
    <t>D</t>
  </si>
  <si>
    <t>F = A-D</t>
  </si>
  <si>
    <t>E = C-D</t>
  </si>
  <si>
    <t>Preguntas:</t>
  </si>
  <si>
    <t>Respuesta:</t>
  </si>
  <si>
    <r>
      <t xml:space="preserve">La normativa tributaria dispone que para la liquidación del IUE anual, se considera gasto deducible (permitido) solamente al IT pagado, es decir que el IT compensado con IUE "no es deducible". Por tanto el importe de IT no deducible en el ejemplo es </t>
    </r>
    <r>
      <rPr>
        <b/>
        <i/>
        <sz val="10"/>
        <rFont val="Arial"/>
        <family val="2"/>
      </rPr>
      <t>Bs1.753.788</t>
    </r>
    <r>
      <rPr>
        <i/>
        <sz val="10"/>
        <rFont val="Arial"/>
        <family val="2"/>
      </rPr>
      <t>. El importe de gasto deducible es Bs567.576 que corresponde al IT efectivamente pagado por la empresa.</t>
    </r>
  </si>
  <si>
    <t>MÉTODOS DE OPTIMIZACION</t>
  </si>
  <si>
    <t>Optimización Tributaria</t>
  </si>
  <si>
    <t>Ing. Iván Marcelo Morales Alconini</t>
  </si>
  <si>
    <t>1. ¿Durante la gestión 2010 existe algún importe de IUE pagado que se consolida a favor del Fisco?</t>
  </si>
  <si>
    <t>2. ¿A cuánto asciende el importe de IT no deducible a efectos de liquidar el IUE anual del año 2010?</t>
  </si>
  <si>
    <r>
      <t xml:space="preserve">El IUE pagado (que es el anticipo de IT) sólo puede ser compensado hasta el nuevo vencimiento del impuesto, esto significa que al 30 de abril de 2011 cualquier saldo que quedó del IUE anterior se consolida a favor del Fisco, en el ejemplo el importe asciende a </t>
    </r>
    <r>
      <rPr>
        <b/>
        <i/>
        <sz val="10"/>
        <rFont val="Arial"/>
        <family val="2"/>
      </rPr>
      <t>Bs 6.726.212</t>
    </r>
    <r>
      <rPr>
        <i/>
        <sz val="10"/>
        <rFont val="Arial"/>
        <family val="2"/>
      </rPr>
      <t>, que la empresa no logrará compensar con IT.</t>
    </r>
  </si>
  <si>
    <t>Datos: Importe de IUE de la gestión 2010, pagado el 30 de abril de 2011 es Bs980.000. A diciembre de 2010 quedó (en el Formulario 400 de IT) un saldo de IUE por compensar de Bs7.500.000</t>
  </si>
</sst>
</file>

<file path=xl/styles.xml><?xml version="1.0" encoding="utf-8"?>
<styleSheet xmlns="http://schemas.openxmlformats.org/spreadsheetml/2006/main">
  <numFmts count="60">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 numFmtId="195" formatCode="_(* #,##0_);_(* \(#,##0\);_(* &quot;-&quot;??_);_(@_)"/>
    <numFmt numFmtId="196" formatCode="#,##0_ ;\-#,##0\ "/>
    <numFmt numFmtId="197" formatCode="0_ ;\-0\ "/>
    <numFmt numFmtId="198" formatCode="_ * #,##0_ ;_ * \-#,##0_ ;_ * &quot;-&quot;??_ ;_ @_ "/>
    <numFmt numFmtId="199" formatCode="_ * #,##0.0_ ;_ * \-#,##0.0_ ;_ * &quot;-&quot;??_ ;_ @_ "/>
    <numFmt numFmtId="200" formatCode="_ * #,##0.000_ ;_ * \-#,##0.000_ ;_ * &quot;-&quot;??_ ;_ @_ "/>
    <numFmt numFmtId="201" formatCode="_ * #,##0.0000_ ;_ * \-#,##0.0000_ ;_ * &quot;-&quot;??_ ;_ @_ "/>
    <numFmt numFmtId="202" formatCode="_ * #,##0.00000_ ;_ * \-#,##0.00000_ ;_ * &quot;-&quot;??_ ;_ @_ "/>
    <numFmt numFmtId="203" formatCode="#,##0.0;\(#,##0.0\)"/>
    <numFmt numFmtId="204" formatCode="#,##0.00;\(#,##0.00\)"/>
    <numFmt numFmtId="205" formatCode="#,##0.000;\(#,##0.000\)"/>
    <numFmt numFmtId="206" formatCode="#,##0.0000;\(#,##0.0000\)"/>
    <numFmt numFmtId="207" formatCode="#,##0.00000;\(#,##0.00000\)"/>
    <numFmt numFmtId="208" formatCode="[$-2C0A]dddd\,\ dd&quot; de &quot;mmmm&quot; de &quot;yyyy"/>
    <numFmt numFmtId="209" formatCode="#,##0.0"/>
    <numFmt numFmtId="210" formatCode="_ * #,##0.000000_ ;_ * \-#,##0.000000_ ;_ * &quot;-&quot;??_ ;_ @_ "/>
    <numFmt numFmtId="211" formatCode="_ * #,##0.0000000_ ;_ * \-#,##0.0000000_ ;_ * &quot;-&quot;??_ ;_ @_ "/>
    <numFmt numFmtId="212" formatCode="_-* #,##0_-;\-* #,##0_-;_-* &quot;-&quot;??_-;_-@_-"/>
    <numFmt numFmtId="213" formatCode="_(* #,##0.0_);_(* \(#,##0.0\);_(* &quot;-&quot;?_);_(@_)"/>
    <numFmt numFmtId="214" formatCode="_(* #,##0.0_);_(* \(#,##0.0\);_(* &quot;-&quot;??_);_(@_)"/>
    <numFmt numFmtId="215" formatCode="_ * #,##0.0_ ;_ * \-#,##0.0_ ;_ * &quot;-&quot;?_ ;_ @_ "/>
  </numFmts>
  <fonts count="5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u val="single"/>
      <sz val="10"/>
      <name val="Arial"/>
      <family val="2"/>
    </font>
    <font>
      <u val="single"/>
      <sz val="10"/>
      <color indexed="8"/>
      <name val="Arial"/>
      <family val="2"/>
    </font>
    <font>
      <b/>
      <u val="single"/>
      <sz val="10"/>
      <name val="Arial"/>
      <family val="2"/>
    </font>
    <font>
      <b/>
      <sz val="10"/>
      <color indexed="10"/>
      <name val="Arial"/>
      <family val="2"/>
    </font>
    <font>
      <sz val="10"/>
      <color indexed="10"/>
      <name val="Arial"/>
      <family val="2"/>
    </font>
    <font>
      <sz val="10"/>
      <name val="ZapfHumnst BT"/>
      <family val="0"/>
    </font>
    <font>
      <b/>
      <sz val="10"/>
      <color indexed="9"/>
      <name val="Arial"/>
      <family val="2"/>
    </font>
    <font>
      <b/>
      <sz val="12"/>
      <name val="Arial"/>
      <family val="2"/>
    </font>
    <font>
      <sz val="10"/>
      <color indexed="9"/>
      <name val="Arial"/>
      <family val="2"/>
    </font>
    <font>
      <i/>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hair"/>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mediu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193" fontId="0" fillId="0" borderId="0" applyFont="0" applyFill="0" applyBorder="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02">
    <xf numFmtId="0" fontId="0" fillId="0" borderId="0" xfId="0" applyAlignment="1">
      <alignment/>
    </xf>
    <xf numFmtId="0" fontId="4" fillId="0" borderId="0" xfId="0" applyFont="1" applyFill="1" applyAlignment="1">
      <alignment/>
    </xf>
    <xf numFmtId="194" fontId="0" fillId="0" borderId="0" xfId="0" applyNumberFormat="1" applyFont="1" applyFill="1" applyAlignment="1">
      <alignment/>
    </xf>
    <xf numFmtId="0" fontId="0" fillId="0" borderId="0" xfId="0" applyFont="1" applyFill="1" applyAlignment="1">
      <alignment/>
    </xf>
    <xf numFmtId="195" fontId="0" fillId="0" borderId="0" xfId="49" applyNumberFormat="1" applyFont="1" applyFill="1" applyAlignment="1">
      <alignment/>
    </xf>
    <xf numFmtId="0" fontId="5" fillId="0" borderId="0" xfId="0" applyFont="1" applyFill="1" applyBorder="1" applyAlignment="1">
      <alignment horizontal="center"/>
    </xf>
    <xf numFmtId="194" fontId="5" fillId="0" borderId="0" xfId="0" applyNumberFormat="1" applyFont="1" applyFill="1" applyBorder="1" applyAlignment="1">
      <alignment horizontal="center"/>
    </xf>
    <xf numFmtId="194" fontId="5" fillId="0" borderId="0" xfId="0" applyNumberFormat="1" applyFont="1" applyFill="1" applyAlignment="1">
      <alignment horizontal="center"/>
    </xf>
    <xf numFmtId="0" fontId="0" fillId="0" borderId="0" xfId="0" applyFont="1" applyFill="1" applyAlignment="1">
      <alignment horizontal="center"/>
    </xf>
    <xf numFmtId="196" fontId="0" fillId="0" borderId="0" xfId="0" applyNumberFormat="1" applyFont="1" applyFill="1" applyAlignment="1">
      <alignment/>
    </xf>
    <xf numFmtId="194" fontId="0" fillId="0" borderId="0" xfId="0" applyNumberFormat="1" applyFont="1" applyFill="1" applyBorder="1" applyAlignment="1">
      <alignment/>
    </xf>
    <xf numFmtId="196" fontId="0" fillId="0" borderId="0" xfId="0" applyNumberFormat="1" applyFont="1" applyFill="1" applyBorder="1" applyAlignment="1">
      <alignment/>
    </xf>
    <xf numFmtId="0" fontId="0" fillId="0" borderId="0" xfId="0" applyFont="1" applyFill="1" applyBorder="1" applyAlignment="1">
      <alignment/>
    </xf>
    <xf numFmtId="195" fontId="0" fillId="0" borderId="0" xfId="49" applyNumberFormat="1" applyFont="1" applyFill="1" applyBorder="1" applyAlignment="1">
      <alignment horizontal="center"/>
    </xf>
    <xf numFmtId="3" fontId="0" fillId="0" borderId="0" xfId="0" applyNumberFormat="1" applyFont="1" applyFill="1" applyBorder="1" applyAlignment="1">
      <alignment/>
    </xf>
    <xf numFmtId="194" fontId="0" fillId="0" borderId="0" xfId="0" applyNumberFormat="1" applyFont="1" applyFill="1" applyAlignment="1">
      <alignment horizontal="center"/>
    </xf>
    <xf numFmtId="194" fontId="0" fillId="0" borderId="0" xfId="0" applyNumberFormat="1" applyFont="1" applyFill="1" applyAlignment="1">
      <alignment/>
    </xf>
    <xf numFmtId="3" fontId="0" fillId="0" borderId="0" xfId="0" applyNumberFormat="1" applyFont="1" applyFill="1" applyAlignment="1">
      <alignment horizontal="center"/>
    </xf>
    <xf numFmtId="0" fontId="6" fillId="0" borderId="0" xfId="0" applyFont="1" applyFill="1" applyBorder="1" applyAlignment="1">
      <alignment horizontal="center"/>
    </xf>
    <xf numFmtId="0" fontId="4" fillId="0" borderId="0" xfId="0" applyFont="1" applyAlignment="1">
      <alignment/>
    </xf>
    <xf numFmtId="0" fontId="0" fillId="0" borderId="0" xfId="0" applyFont="1" applyAlignment="1">
      <alignment/>
    </xf>
    <xf numFmtId="194" fontId="0" fillId="0" borderId="0" xfId="0" applyNumberFormat="1" applyFont="1" applyFill="1" applyBorder="1" applyAlignment="1">
      <alignment horizontal="center"/>
    </xf>
    <xf numFmtId="195" fontId="0" fillId="0" borderId="0" xfId="0" applyNumberFormat="1" applyFont="1" applyAlignment="1">
      <alignment/>
    </xf>
    <xf numFmtId="198" fontId="0" fillId="0" borderId="0" xfId="49" applyNumberFormat="1" applyFont="1" applyAlignment="1">
      <alignment horizontal="center"/>
    </xf>
    <xf numFmtId="198" fontId="0" fillId="0" borderId="0" xfId="49" applyNumberFormat="1" applyFont="1" applyBorder="1" applyAlignment="1">
      <alignment horizontal="center"/>
    </xf>
    <xf numFmtId="198" fontId="0" fillId="0" borderId="10" xfId="49" applyNumberFormat="1" applyFont="1" applyBorder="1" applyAlignment="1">
      <alignment horizontal="center"/>
    </xf>
    <xf numFmtId="198" fontId="0" fillId="0" borderId="11" xfId="49" applyNumberFormat="1" applyFont="1" applyBorder="1" applyAlignment="1">
      <alignment horizontal="center"/>
    </xf>
    <xf numFmtId="198" fontId="0" fillId="0" borderId="12" xfId="49" applyNumberFormat="1" applyFont="1" applyBorder="1" applyAlignment="1">
      <alignment horizontal="center"/>
    </xf>
    <xf numFmtId="198" fontId="0" fillId="0" borderId="11" xfId="49" applyNumberFormat="1" applyFont="1" applyBorder="1" applyAlignment="1">
      <alignment/>
    </xf>
    <xf numFmtId="198" fontId="0" fillId="0" borderId="0" xfId="49" applyNumberFormat="1" applyFont="1" applyBorder="1" applyAlignment="1">
      <alignment/>
    </xf>
    <xf numFmtId="198" fontId="0" fillId="0" borderId="12" xfId="49" applyNumberFormat="1" applyFont="1" applyBorder="1" applyAlignment="1">
      <alignment/>
    </xf>
    <xf numFmtId="198" fontId="0" fillId="0" borderId="0" xfId="49" applyNumberFormat="1" applyFont="1" applyAlignment="1">
      <alignment/>
    </xf>
    <xf numFmtId="198" fontId="0" fillId="0" borderId="13" xfId="49" applyNumberFormat="1" applyFont="1" applyBorder="1" applyAlignment="1">
      <alignment/>
    </xf>
    <xf numFmtId="198" fontId="0" fillId="0" borderId="0" xfId="0" applyNumberFormat="1" applyFont="1" applyFill="1" applyAlignment="1">
      <alignment/>
    </xf>
    <xf numFmtId="0" fontId="4" fillId="0" borderId="11" xfId="0" applyFont="1" applyFill="1" applyBorder="1" applyAlignment="1">
      <alignment/>
    </xf>
    <xf numFmtId="198" fontId="0" fillId="0" borderId="0" xfId="49" applyNumberFormat="1" applyFont="1" applyFill="1" applyAlignment="1">
      <alignment/>
    </xf>
    <xf numFmtId="198" fontId="0" fillId="0" borderId="11" xfId="49" applyNumberFormat="1" applyFont="1" applyFill="1" applyBorder="1" applyAlignment="1">
      <alignment/>
    </xf>
    <xf numFmtId="0" fontId="7" fillId="0" borderId="0" xfId="0" applyFont="1" applyFill="1" applyAlignment="1">
      <alignment/>
    </xf>
    <xf numFmtId="198" fontId="0" fillId="0" borderId="0" xfId="49" applyNumberFormat="1" applyFont="1" applyFill="1" applyBorder="1" applyAlignment="1">
      <alignment/>
    </xf>
    <xf numFmtId="0" fontId="0" fillId="0" borderId="12" xfId="0" applyFont="1" applyFill="1" applyBorder="1" applyAlignment="1">
      <alignment/>
    </xf>
    <xf numFmtId="198" fontId="0" fillId="0" borderId="11" xfId="0" applyNumberFormat="1" applyFont="1" applyFill="1" applyBorder="1" applyAlignment="1">
      <alignment/>
    </xf>
    <xf numFmtId="198" fontId="0" fillId="0" borderId="12" xfId="49" applyNumberFormat="1" applyFont="1" applyFill="1" applyBorder="1" applyAlignment="1">
      <alignment/>
    </xf>
    <xf numFmtId="9" fontId="0" fillId="0" borderId="0" xfId="55" applyFont="1" applyFill="1" applyAlignment="1">
      <alignment/>
    </xf>
    <xf numFmtId="0" fontId="0" fillId="0" borderId="0" xfId="0" applyFont="1" applyAlignment="1">
      <alignment horizontal="left"/>
    </xf>
    <xf numFmtId="43" fontId="4" fillId="0" borderId="0" xfId="0" applyNumberFormat="1" applyFont="1" applyAlignment="1">
      <alignment/>
    </xf>
    <xf numFmtId="0" fontId="0" fillId="0" borderId="0" xfId="0" applyFont="1" applyAlignment="1" applyProtection="1">
      <alignment/>
      <protection locked="0"/>
    </xf>
    <xf numFmtId="0" fontId="8" fillId="0" borderId="0" xfId="0" applyFont="1" applyAlignment="1">
      <alignment horizontal="left"/>
    </xf>
    <xf numFmtId="43" fontId="4" fillId="0" borderId="0" xfId="0" applyNumberFormat="1" applyFont="1" applyBorder="1" applyAlignment="1">
      <alignment/>
    </xf>
    <xf numFmtId="0" fontId="4" fillId="0" borderId="0" xfId="0" applyFont="1" applyAlignment="1">
      <alignment horizontal="left"/>
    </xf>
    <xf numFmtId="43" fontId="4" fillId="0" borderId="0" xfId="0" applyNumberFormat="1" applyFont="1" applyBorder="1" applyAlignment="1">
      <alignment horizontal="center" vertical="center" wrapText="1"/>
    </xf>
    <xf numFmtId="43" fontId="0" fillId="0" borderId="0" xfId="0" applyNumberFormat="1" applyFont="1" applyAlignment="1">
      <alignment/>
    </xf>
    <xf numFmtId="43" fontId="0" fillId="0" borderId="0" xfId="0" applyNumberFormat="1" applyFont="1" applyBorder="1" applyAlignment="1">
      <alignment/>
    </xf>
    <xf numFmtId="0" fontId="0" fillId="0" borderId="14" xfId="0" applyFont="1" applyBorder="1" applyAlignment="1">
      <alignment horizontal="left"/>
    </xf>
    <xf numFmtId="0" fontId="0" fillId="0" borderId="14" xfId="0" applyFont="1" applyBorder="1" applyAlignment="1">
      <alignment/>
    </xf>
    <xf numFmtId="195" fontId="0" fillId="0" borderId="14" xfId="0" applyNumberFormat="1" applyFont="1" applyFill="1" applyBorder="1" applyAlignment="1">
      <alignment/>
    </xf>
    <xf numFmtId="0" fontId="0" fillId="0" borderId="15" xfId="0" applyFont="1" applyBorder="1" applyAlignment="1">
      <alignment horizontal="left"/>
    </xf>
    <xf numFmtId="0" fontId="0" fillId="0" borderId="15" xfId="0" applyFont="1" applyBorder="1" applyAlignment="1">
      <alignment/>
    </xf>
    <xf numFmtId="195" fontId="0" fillId="0" borderId="15" xfId="0" applyNumberFormat="1" applyFont="1" applyBorder="1" applyAlignment="1">
      <alignment/>
    </xf>
    <xf numFmtId="43" fontId="0" fillId="0" borderId="0" xfId="0" applyNumberFormat="1" applyFont="1" applyBorder="1" applyAlignment="1">
      <alignment/>
    </xf>
    <xf numFmtId="0" fontId="4" fillId="0" borderId="16" xfId="0" applyFont="1" applyBorder="1" applyAlignment="1">
      <alignment/>
    </xf>
    <xf numFmtId="195" fontId="4" fillId="0" borderId="16" xfId="0" applyNumberFormat="1" applyFont="1" applyBorder="1" applyAlignment="1">
      <alignment/>
    </xf>
    <xf numFmtId="195" fontId="9" fillId="0" borderId="0" xfId="0" applyNumberFormat="1" applyFont="1" applyAlignment="1">
      <alignment/>
    </xf>
    <xf numFmtId="195" fontId="10" fillId="0" borderId="0" xfId="0" applyNumberFormat="1" applyFont="1" applyAlignment="1">
      <alignment/>
    </xf>
    <xf numFmtId="0" fontId="12" fillId="33" borderId="0" xfId="0" applyFont="1" applyFill="1" applyAlignment="1">
      <alignment/>
    </xf>
    <xf numFmtId="195" fontId="0" fillId="0" borderId="17" xfId="0" applyNumberFormat="1" applyFont="1" applyFill="1" applyBorder="1" applyAlignment="1">
      <alignment/>
    </xf>
    <xf numFmtId="43" fontId="0" fillId="0" borderId="18" xfId="0" applyNumberFormat="1" applyFont="1" applyBorder="1" applyAlignment="1">
      <alignment/>
    </xf>
    <xf numFmtId="0" fontId="0" fillId="0" borderId="18" xfId="0" applyBorder="1" applyAlignment="1">
      <alignment/>
    </xf>
    <xf numFmtId="43" fontId="8" fillId="0" borderId="18" xfId="0" applyNumberFormat="1" applyFont="1" applyBorder="1" applyAlignment="1">
      <alignment/>
    </xf>
    <xf numFmtId="43" fontId="4" fillId="0" borderId="19" xfId="0" applyNumberFormat="1" applyFont="1" applyBorder="1" applyAlignment="1">
      <alignment horizontal="left"/>
    </xf>
    <xf numFmtId="0" fontId="0" fillId="0" borderId="19" xfId="0" applyBorder="1" applyAlignment="1">
      <alignment/>
    </xf>
    <xf numFmtId="0" fontId="11" fillId="34" borderId="20" xfId="0" applyFont="1" applyFill="1" applyBorder="1" applyAlignment="1">
      <alignment horizontal="center" vertical="center" wrapText="1"/>
    </xf>
    <xf numFmtId="43" fontId="11" fillId="34" borderId="20" xfId="0" applyNumberFormat="1" applyFont="1" applyFill="1" applyBorder="1" applyAlignment="1">
      <alignment horizontal="center" vertical="center" wrapText="1"/>
    </xf>
    <xf numFmtId="0" fontId="11" fillId="34" borderId="0" xfId="0" applyFont="1" applyFill="1" applyBorder="1" applyAlignment="1">
      <alignment horizontal="center" vertical="center" wrapText="1"/>
    </xf>
    <xf numFmtId="43" fontId="13" fillId="34" borderId="0" xfId="0" applyNumberFormat="1" applyFont="1" applyFill="1" applyBorder="1" applyAlignment="1">
      <alignment horizontal="center" vertical="center" wrapText="1"/>
    </xf>
    <xf numFmtId="43" fontId="12" fillId="0" borderId="0" xfId="0" applyNumberFormat="1" applyFont="1" applyAlignment="1">
      <alignment horizontal="right"/>
    </xf>
    <xf numFmtId="17" fontId="0" fillId="0" borderId="17" xfId="0" applyNumberFormat="1" applyFont="1" applyBorder="1" applyAlignment="1">
      <alignment horizontal="center"/>
    </xf>
    <xf numFmtId="43" fontId="0" fillId="0" borderId="21" xfId="0" applyNumberFormat="1" applyFont="1" applyBorder="1" applyAlignment="1">
      <alignment/>
    </xf>
    <xf numFmtId="195" fontId="0" fillId="0" borderId="17" xfId="0" applyNumberFormat="1" applyFont="1" applyBorder="1" applyAlignment="1">
      <alignment/>
    </xf>
    <xf numFmtId="195" fontId="4" fillId="0" borderId="17" xfId="0" applyNumberFormat="1" applyFont="1" applyBorder="1" applyAlignment="1">
      <alignment/>
    </xf>
    <xf numFmtId="195" fontId="4" fillId="0" borderId="17" xfId="0" applyNumberFormat="1" applyFont="1" applyFill="1" applyBorder="1" applyAlignment="1">
      <alignment/>
    </xf>
    <xf numFmtId="0" fontId="4" fillId="0" borderId="16" xfId="0" applyFont="1" applyBorder="1" applyAlignment="1">
      <alignment horizontal="center"/>
    </xf>
    <xf numFmtId="0" fontId="7" fillId="0" borderId="0" xfId="0" applyFont="1" applyAlignment="1">
      <alignment horizontal="left"/>
    </xf>
    <xf numFmtId="0" fontId="0" fillId="0" borderId="22" xfId="0" applyFont="1" applyBorder="1" applyAlignment="1">
      <alignment horizontal="left"/>
    </xf>
    <xf numFmtId="0" fontId="0" fillId="0" borderId="12" xfId="0" applyFont="1" applyBorder="1" applyAlignment="1">
      <alignment/>
    </xf>
    <xf numFmtId="43" fontId="0" fillId="0" borderId="12" xfId="0" applyNumberFormat="1" applyFont="1" applyBorder="1" applyAlignment="1">
      <alignment/>
    </xf>
    <xf numFmtId="43" fontId="0" fillId="0" borderId="23" xfId="0" applyNumberFormat="1" applyFont="1" applyBorder="1" applyAlignment="1">
      <alignment/>
    </xf>
    <xf numFmtId="195" fontId="4" fillId="0" borderId="0" xfId="0" applyNumberFormat="1" applyFont="1" applyAlignment="1">
      <alignment/>
    </xf>
    <xf numFmtId="0" fontId="4" fillId="0" borderId="0" xfId="0" applyFont="1" applyAlignment="1">
      <alignment horizontal="left" wrapText="1"/>
    </xf>
    <xf numFmtId="0" fontId="0" fillId="0" borderId="0" xfId="0" applyAlignment="1">
      <alignment wrapText="1"/>
    </xf>
    <xf numFmtId="0" fontId="14" fillId="0" borderId="24" xfId="0" applyFont="1" applyBorder="1" applyAlignment="1">
      <alignment horizontal="left" wrapText="1"/>
    </xf>
    <xf numFmtId="0" fontId="14" fillId="0" borderId="0" xfId="0" applyFont="1" applyBorder="1" applyAlignment="1">
      <alignment wrapText="1"/>
    </xf>
    <xf numFmtId="43" fontId="14" fillId="0" borderId="0" xfId="0" applyNumberFormat="1" applyFont="1" applyBorder="1" applyAlignment="1">
      <alignment wrapText="1"/>
    </xf>
    <xf numFmtId="43" fontId="14" fillId="0" borderId="25" xfId="0" applyNumberFormat="1" applyFont="1" applyBorder="1" applyAlignment="1">
      <alignment wrapText="1"/>
    </xf>
    <xf numFmtId="0" fontId="14" fillId="0" borderId="26" xfId="0" applyFont="1" applyBorder="1" applyAlignment="1">
      <alignment horizontal="left" wrapText="1"/>
    </xf>
    <xf numFmtId="0" fontId="14" fillId="0" borderId="11" xfId="0" applyFont="1" applyBorder="1" applyAlignment="1">
      <alignment wrapText="1"/>
    </xf>
    <xf numFmtId="43" fontId="14" fillId="0" borderId="11" xfId="0" applyNumberFormat="1" applyFont="1" applyBorder="1" applyAlignment="1">
      <alignment wrapText="1"/>
    </xf>
    <xf numFmtId="43" fontId="14" fillId="0" borderId="27" xfId="0" applyNumberFormat="1" applyFont="1" applyBorder="1" applyAlignment="1">
      <alignment wrapText="1"/>
    </xf>
    <xf numFmtId="0" fontId="14" fillId="0" borderId="0" xfId="0" applyFont="1" applyBorder="1" applyAlignment="1">
      <alignment horizontal="left" wrapText="1"/>
    </xf>
    <xf numFmtId="0" fontId="14" fillId="0" borderId="25" xfId="0" applyFont="1" applyBorder="1" applyAlignment="1">
      <alignment horizontal="left" wrapText="1"/>
    </xf>
    <xf numFmtId="0" fontId="14" fillId="0" borderId="11" xfId="0" applyFont="1" applyBorder="1" applyAlignment="1">
      <alignment horizontal="left" wrapText="1"/>
    </xf>
    <xf numFmtId="0" fontId="14" fillId="0" borderId="27" xfId="0" applyFont="1" applyBorder="1" applyAlignment="1">
      <alignment horizontal="left" wrapText="1"/>
    </xf>
    <xf numFmtId="0" fontId="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E - FIE_Computo IUE 200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P67"/>
  <sheetViews>
    <sheetView showGridLines="0" tabSelected="1" zoomScalePageLayoutView="0" workbookViewId="0" topLeftCell="A1">
      <selection activeCell="A1" sqref="A1"/>
    </sheetView>
  </sheetViews>
  <sheetFormatPr defaultColWidth="9.140625" defaultRowHeight="12.75"/>
  <cols>
    <col min="1" max="1" width="3.7109375" style="20" customWidth="1"/>
    <col min="2" max="2" width="14.28125" style="43" customWidth="1"/>
    <col min="3" max="3" width="18.00390625" style="20" customWidth="1"/>
    <col min="4" max="4" width="16.140625" style="50" bestFit="1" customWidth="1"/>
    <col min="5" max="5" width="0.5625" style="50" customWidth="1"/>
    <col min="6" max="6" width="16.140625" style="50" bestFit="1" customWidth="1"/>
    <col min="7" max="7" width="0.5625" style="50" customWidth="1"/>
    <col min="8" max="8" width="16.140625" style="50" bestFit="1" customWidth="1"/>
    <col min="9" max="9" width="0.5625" style="50" customWidth="1"/>
    <col min="10" max="10" width="16.140625" style="50" bestFit="1" customWidth="1"/>
    <col min="11" max="11" width="0.5625" style="50" customWidth="1"/>
    <col min="12" max="12" width="16.140625" style="50" bestFit="1" customWidth="1"/>
    <col min="13" max="13" width="17.7109375" style="50" bestFit="1" customWidth="1"/>
    <col min="14" max="14" width="14.00390625" style="50" bestFit="1" customWidth="1"/>
    <col min="15" max="15" width="9.140625" style="50" customWidth="1"/>
    <col min="16" max="16384" width="9.140625" style="20" customWidth="1"/>
  </cols>
  <sheetData>
    <row r="1" ht="12.75">
      <c r="A1" s="19" t="s">
        <v>63</v>
      </c>
    </row>
    <row r="2" spans="1:15" s="19" customFormat="1" ht="15.75">
      <c r="A2" s="63" t="s">
        <v>64</v>
      </c>
      <c r="D2" s="44"/>
      <c r="E2" s="44"/>
      <c r="F2" s="44"/>
      <c r="G2" s="44"/>
      <c r="H2" s="44"/>
      <c r="I2" s="44"/>
      <c r="J2" s="44"/>
      <c r="K2" s="44"/>
      <c r="L2" s="74" t="s">
        <v>46</v>
      </c>
      <c r="M2" s="44"/>
      <c r="N2" s="44"/>
      <c r="O2" s="44"/>
    </row>
    <row r="3" spans="1:15" s="19" customFormat="1" ht="12.75">
      <c r="A3" s="45" t="s">
        <v>65</v>
      </c>
      <c r="D3" s="44"/>
      <c r="E3" s="44"/>
      <c r="F3" s="44"/>
      <c r="G3" s="44"/>
      <c r="H3" s="44"/>
      <c r="I3" s="44"/>
      <c r="J3" s="44"/>
      <c r="K3" s="44"/>
      <c r="L3" s="44"/>
      <c r="M3" s="44"/>
      <c r="N3" s="44"/>
      <c r="O3" s="44"/>
    </row>
    <row r="4" spans="1:15" s="19" customFormat="1" ht="12.75">
      <c r="A4" s="46" t="s">
        <v>47</v>
      </c>
      <c r="D4" s="44"/>
      <c r="E4" s="47"/>
      <c r="F4" s="44"/>
      <c r="G4" s="44"/>
      <c r="H4" s="44"/>
      <c r="I4" s="44"/>
      <c r="J4" s="44"/>
      <c r="K4" s="44"/>
      <c r="L4" s="44"/>
      <c r="M4" s="44"/>
      <c r="N4" s="44"/>
      <c r="O4" s="44"/>
    </row>
    <row r="5" spans="1:16" ht="12.75">
      <c r="A5" s="43" t="s">
        <v>43</v>
      </c>
      <c r="C5" s="19"/>
      <c r="D5" s="44"/>
      <c r="E5" s="47"/>
      <c r="F5" s="44"/>
      <c r="G5"/>
      <c r="H5" s="44"/>
      <c r="I5"/>
      <c r="J5" s="44"/>
      <c r="K5"/>
      <c r="L5" s="44"/>
      <c r="M5"/>
      <c r="N5"/>
      <c r="O5"/>
      <c r="P5"/>
    </row>
    <row r="6" spans="1:16" ht="12.75">
      <c r="A6" s="43"/>
      <c r="C6" s="19"/>
      <c r="D6" s="44"/>
      <c r="E6" s="47"/>
      <c r="F6" s="44"/>
      <c r="G6"/>
      <c r="H6" s="44"/>
      <c r="I6"/>
      <c r="J6" s="44"/>
      <c r="K6"/>
      <c r="L6" s="44"/>
      <c r="M6"/>
      <c r="N6"/>
      <c r="O6"/>
      <c r="P6"/>
    </row>
    <row r="7" spans="2:16" ht="12.75">
      <c r="B7" s="87" t="s">
        <v>69</v>
      </c>
      <c r="C7" s="88"/>
      <c r="D7" s="88"/>
      <c r="E7" s="88"/>
      <c r="F7" s="88"/>
      <c r="G7" s="88"/>
      <c r="H7" s="88"/>
      <c r="I7" s="88"/>
      <c r="J7" s="88"/>
      <c r="K7" s="88"/>
      <c r="L7" s="88"/>
      <c r="M7"/>
      <c r="N7"/>
      <c r="O7"/>
      <c r="P7"/>
    </row>
    <row r="8" spans="2:16" ht="12.75">
      <c r="B8" s="88"/>
      <c r="C8" s="88"/>
      <c r="D8" s="88"/>
      <c r="E8" s="88"/>
      <c r="F8" s="88"/>
      <c r="G8" s="88"/>
      <c r="H8" s="88"/>
      <c r="I8" s="88"/>
      <c r="J8" s="88"/>
      <c r="K8" s="88"/>
      <c r="L8" s="88"/>
      <c r="M8"/>
      <c r="N8"/>
      <c r="O8"/>
      <c r="P8"/>
    </row>
    <row r="9" spans="2:16" ht="12.75">
      <c r="B9" s="48"/>
      <c r="C9" s="19"/>
      <c r="D9" s="44"/>
      <c r="E9" s="47"/>
      <c r="F9" s="44"/>
      <c r="G9"/>
      <c r="H9" s="44"/>
      <c r="I9"/>
      <c r="J9" s="44"/>
      <c r="K9"/>
      <c r="L9" s="44"/>
      <c r="M9"/>
      <c r="N9"/>
      <c r="O9"/>
      <c r="P9"/>
    </row>
    <row r="10" spans="2:16" ht="41.25" customHeight="1" thickBot="1">
      <c r="B10" s="70" t="s">
        <v>48</v>
      </c>
      <c r="C10" s="70" t="s">
        <v>49</v>
      </c>
      <c r="D10" s="71" t="s">
        <v>50</v>
      </c>
      <c r="E10" s="49"/>
      <c r="F10" s="71" t="s">
        <v>51</v>
      </c>
      <c r="G10"/>
      <c r="H10" s="71" t="s">
        <v>52</v>
      </c>
      <c r="I10"/>
      <c r="J10" s="71" t="s">
        <v>53</v>
      </c>
      <c r="K10"/>
      <c r="L10" s="71" t="s">
        <v>54</v>
      </c>
      <c r="M10"/>
      <c r="N10"/>
      <c r="O10"/>
      <c r="P10"/>
    </row>
    <row r="11" spans="2:16" ht="12" customHeight="1">
      <c r="B11" s="72"/>
      <c r="C11" s="73" t="s">
        <v>44</v>
      </c>
      <c r="D11" s="73" t="s">
        <v>45</v>
      </c>
      <c r="E11" s="49"/>
      <c r="F11" s="73" t="s">
        <v>56</v>
      </c>
      <c r="G11"/>
      <c r="H11" s="73" t="s">
        <v>57</v>
      </c>
      <c r="I11"/>
      <c r="J11" s="73" t="s">
        <v>59</v>
      </c>
      <c r="K11"/>
      <c r="L11" s="73" t="s">
        <v>58</v>
      </c>
      <c r="M11"/>
      <c r="N11"/>
      <c r="O11"/>
      <c r="P11"/>
    </row>
    <row r="12" spans="5:16" ht="3.75" customHeight="1">
      <c r="E12" s="51"/>
      <c r="G12"/>
      <c r="I12"/>
      <c r="K12"/>
      <c r="M12"/>
      <c r="N12"/>
      <c r="O12"/>
      <c r="P12"/>
    </row>
    <row r="13" spans="2:16" ht="5.25" customHeight="1">
      <c r="B13" s="52"/>
      <c r="C13" s="53"/>
      <c r="D13" s="54"/>
      <c r="E13" s="51"/>
      <c r="F13" s="54"/>
      <c r="G13"/>
      <c r="H13" s="54"/>
      <c r="I13"/>
      <c r="J13" s="54"/>
      <c r="K13"/>
      <c r="L13" s="54"/>
      <c r="M13"/>
      <c r="N13"/>
      <c r="O13"/>
      <c r="P13"/>
    </row>
    <row r="14" spans="2:16" ht="19.5" customHeight="1">
      <c r="B14" s="75">
        <v>40544</v>
      </c>
      <c r="C14" s="79">
        <v>7500000</v>
      </c>
      <c r="D14" s="64">
        <v>6448248</v>
      </c>
      <c r="E14" s="65"/>
      <c r="F14" s="64">
        <f>D14*0.03</f>
        <v>193447</v>
      </c>
      <c r="G14" s="66"/>
      <c r="H14" s="64">
        <f aca="true" t="shared" si="0" ref="H14:H25">IF(C14&gt;F14,F14,C14)</f>
        <v>193447</v>
      </c>
      <c r="I14" s="66"/>
      <c r="J14" s="64">
        <f aca="true" t="shared" si="1" ref="J14:J25">F14-H14</f>
        <v>0</v>
      </c>
      <c r="K14" s="66"/>
      <c r="L14" s="64">
        <f aca="true" t="shared" si="2" ref="L14:L25">IF((C14-H14)&gt;0,(C14-H14),0)</f>
        <v>7306553</v>
      </c>
      <c r="M14"/>
      <c r="N14"/>
      <c r="O14"/>
      <c r="P14"/>
    </row>
    <row r="15" spans="2:16" ht="19.5" customHeight="1">
      <c r="B15" s="75">
        <v>40575</v>
      </c>
      <c r="C15" s="77">
        <f>L14</f>
        <v>7306553</v>
      </c>
      <c r="D15" s="64">
        <v>6448248</v>
      </c>
      <c r="E15" s="65"/>
      <c r="F15" s="64">
        <f aca="true" t="shared" si="3" ref="F15:F23">D15*0.03</f>
        <v>193447</v>
      </c>
      <c r="G15" s="66"/>
      <c r="H15" s="64">
        <f t="shared" si="0"/>
        <v>193447</v>
      </c>
      <c r="I15" s="66"/>
      <c r="J15" s="64">
        <f t="shared" si="1"/>
        <v>0</v>
      </c>
      <c r="K15" s="66"/>
      <c r="L15" s="64">
        <f t="shared" si="2"/>
        <v>7113106</v>
      </c>
      <c r="M15"/>
      <c r="N15"/>
      <c r="O15"/>
      <c r="P15"/>
    </row>
    <row r="16" spans="2:16" ht="19.5" customHeight="1">
      <c r="B16" s="75">
        <v>40603</v>
      </c>
      <c r="C16" s="77">
        <f aca="true" t="shared" si="4" ref="C16:C25">L15</f>
        <v>7113106</v>
      </c>
      <c r="D16" s="64">
        <v>6448248</v>
      </c>
      <c r="E16" s="67"/>
      <c r="F16" s="64">
        <f t="shared" si="3"/>
        <v>193447</v>
      </c>
      <c r="G16" s="66"/>
      <c r="H16" s="64">
        <f t="shared" si="0"/>
        <v>193447</v>
      </c>
      <c r="I16" s="66"/>
      <c r="J16" s="64">
        <f t="shared" si="1"/>
        <v>0</v>
      </c>
      <c r="K16" s="66"/>
      <c r="L16" s="64">
        <f t="shared" si="2"/>
        <v>6919659</v>
      </c>
      <c r="M16"/>
      <c r="N16"/>
      <c r="O16"/>
      <c r="P16"/>
    </row>
    <row r="17" spans="2:16" ht="19.5" customHeight="1">
      <c r="B17" s="75">
        <v>40634</v>
      </c>
      <c r="C17" s="77">
        <f t="shared" si="4"/>
        <v>6919659</v>
      </c>
      <c r="D17" s="64">
        <v>6448248</v>
      </c>
      <c r="E17" s="67"/>
      <c r="F17" s="64">
        <f t="shared" si="3"/>
        <v>193447</v>
      </c>
      <c r="G17" s="66"/>
      <c r="H17" s="64">
        <f t="shared" si="0"/>
        <v>193447</v>
      </c>
      <c r="I17" s="66"/>
      <c r="J17" s="64">
        <f t="shared" si="1"/>
        <v>0</v>
      </c>
      <c r="K17" s="66"/>
      <c r="L17" s="64">
        <f t="shared" si="2"/>
        <v>6726212</v>
      </c>
      <c r="M17"/>
      <c r="N17"/>
      <c r="O17"/>
      <c r="P17"/>
    </row>
    <row r="18" spans="2:16" ht="19.5" customHeight="1">
      <c r="B18" s="75">
        <v>40664</v>
      </c>
      <c r="C18" s="78">
        <v>980000</v>
      </c>
      <c r="D18" s="64">
        <v>6448248</v>
      </c>
      <c r="E18" s="65"/>
      <c r="F18" s="64">
        <f>D18*0.03</f>
        <v>193447</v>
      </c>
      <c r="G18" s="66"/>
      <c r="H18" s="64">
        <f t="shared" si="0"/>
        <v>193447</v>
      </c>
      <c r="I18" s="66"/>
      <c r="J18" s="64">
        <f t="shared" si="1"/>
        <v>0</v>
      </c>
      <c r="K18" s="66"/>
      <c r="L18" s="64">
        <f t="shared" si="2"/>
        <v>786553</v>
      </c>
      <c r="M18"/>
      <c r="N18"/>
      <c r="O18"/>
      <c r="P18"/>
    </row>
    <row r="19" spans="2:16" ht="19.5" customHeight="1">
      <c r="B19" s="75">
        <v>40695</v>
      </c>
      <c r="C19" s="77">
        <f t="shared" si="4"/>
        <v>786553</v>
      </c>
      <c r="D19" s="64">
        <v>6448248</v>
      </c>
      <c r="E19" s="65"/>
      <c r="F19" s="64">
        <f t="shared" si="3"/>
        <v>193447</v>
      </c>
      <c r="G19" s="66"/>
      <c r="H19" s="64">
        <f t="shared" si="0"/>
        <v>193447</v>
      </c>
      <c r="I19" s="66"/>
      <c r="J19" s="64">
        <f t="shared" si="1"/>
        <v>0</v>
      </c>
      <c r="K19" s="66"/>
      <c r="L19" s="64">
        <f t="shared" si="2"/>
        <v>593106</v>
      </c>
      <c r="M19"/>
      <c r="N19"/>
      <c r="O19"/>
      <c r="P19"/>
    </row>
    <row r="20" spans="2:16" ht="19.5" customHeight="1">
      <c r="B20" s="75">
        <v>40725</v>
      </c>
      <c r="C20" s="77">
        <f t="shared" si="4"/>
        <v>593106</v>
      </c>
      <c r="D20" s="64">
        <v>6448248</v>
      </c>
      <c r="E20" s="68"/>
      <c r="F20" s="64">
        <f t="shared" si="3"/>
        <v>193447</v>
      </c>
      <c r="G20" s="66"/>
      <c r="H20" s="64">
        <f t="shared" si="0"/>
        <v>193447</v>
      </c>
      <c r="I20" s="69"/>
      <c r="J20" s="64">
        <f t="shared" si="1"/>
        <v>0</v>
      </c>
      <c r="K20" s="69"/>
      <c r="L20" s="64">
        <f t="shared" si="2"/>
        <v>399659</v>
      </c>
      <c r="M20"/>
      <c r="N20"/>
      <c r="O20"/>
      <c r="P20"/>
    </row>
    <row r="21" spans="2:16" ht="19.5" customHeight="1">
      <c r="B21" s="75">
        <v>40756</v>
      </c>
      <c r="C21" s="77">
        <f t="shared" si="4"/>
        <v>399659</v>
      </c>
      <c r="D21" s="64">
        <v>6448248</v>
      </c>
      <c r="E21" s="65"/>
      <c r="F21" s="64">
        <f t="shared" si="3"/>
        <v>193447</v>
      </c>
      <c r="G21" s="66"/>
      <c r="H21" s="64">
        <f t="shared" si="0"/>
        <v>193447</v>
      </c>
      <c r="I21" s="66"/>
      <c r="J21" s="64">
        <f t="shared" si="1"/>
        <v>0</v>
      </c>
      <c r="K21" s="66"/>
      <c r="L21" s="64">
        <f t="shared" si="2"/>
        <v>206212</v>
      </c>
      <c r="M21"/>
      <c r="N21"/>
      <c r="O21"/>
      <c r="P21"/>
    </row>
    <row r="22" spans="2:16" ht="19.5" customHeight="1">
      <c r="B22" s="75">
        <v>40787</v>
      </c>
      <c r="C22" s="77">
        <f t="shared" si="4"/>
        <v>206212</v>
      </c>
      <c r="D22" s="64">
        <v>6448248</v>
      </c>
      <c r="E22" s="65"/>
      <c r="F22" s="64">
        <f t="shared" si="3"/>
        <v>193447</v>
      </c>
      <c r="G22" s="66"/>
      <c r="H22" s="64">
        <f t="shared" si="0"/>
        <v>193447</v>
      </c>
      <c r="I22" s="66"/>
      <c r="J22" s="64">
        <f t="shared" si="1"/>
        <v>0</v>
      </c>
      <c r="K22" s="66"/>
      <c r="L22" s="64">
        <f t="shared" si="2"/>
        <v>12765</v>
      </c>
      <c r="M22"/>
      <c r="N22"/>
      <c r="O22"/>
      <c r="P22"/>
    </row>
    <row r="23" spans="2:16" ht="19.5" customHeight="1">
      <c r="B23" s="75">
        <v>40817</v>
      </c>
      <c r="C23" s="77">
        <f t="shared" si="4"/>
        <v>12765</v>
      </c>
      <c r="D23" s="64">
        <v>6448248</v>
      </c>
      <c r="E23" s="76"/>
      <c r="F23" s="64">
        <f t="shared" si="3"/>
        <v>193447</v>
      </c>
      <c r="G23" s="66"/>
      <c r="H23" s="64">
        <f t="shared" si="0"/>
        <v>12765</v>
      </c>
      <c r="I23" s="66"/>
      <c r="J23" s="64">
        <f t="shared" si="1"/>
        <v>180682</v>
      </c>
      <c r="K23" s="66"/>
      <c r="L23" s="64">
        <f t="shared" si="2"/>
        <v>0</v>
      </c>
      <c r="M23"/>
      <c r="N23"/>
      <c r="O23"/>
      <c r="P23"/>
    </row>
    <row r="24" spans="2:16" ht="19.5" customHeight="1">
      <c r="B24" s="75">
        <v>40848</v>
      </c>
      <c r="C24" s="77">
        <f t="shared" si="4"/>
        <v>0</v>
      </c>
      <c r="D24" s="64">
        <v>6448248</v>
      </c>
      <c r="E24" s="76"/>
      <c r="F24" s="64">
        <f>D24*0.03</f>
        <v>193447</v>
      </c>
      <c r="G24" s="66"/>
      <c r="H24" s="64">
        <f t="shared" si="0"/>
        <v>0</v>
      </c>
      <c r="I24" s="66"/>
      <c r="J24" s="64">
        <f t="shared" si="1"/>
        <v>193447</v>
      </c>
      <c r="K24" s="66"/>
      <c r="L24" s="64">
        <f t="shared" si="2"/>
        <v>0</v>
      </c>
      <c r="M24"/>
      <c r="N24"/>
      <c r="O24"/>
      <c r="P24"/>
    </row>
    <row r="25" spans="2:16" ht="19.5" customHeight="1">
      <c r="B25" s="75">
        <v>40878</v>
      </c>
      <c r="C25" s="77">
        <f t="shared" si="4"/>
        <v>0</v>
      </c>
      <c r="D25" s="64">
        <v>6448248</v>
      </c>
      <c r="E25" s="76"/>
      <c r="F25" s="64">
        <f>D25*0.03</f>
        <v>193447</v>
      </c>
      <c r="G25" s="66"/>
      <c r="H25" s="64">
        <f t="shared" si="0"/>
        <v>0</v>
      </c>
      <c r="I25" s="66"/>
      <c r="J25" s="64">
        <f t="shared" si="1"/>
        <v>193447</v>
      </c>
      <c r="K25" s="66"/>
      <c r="L25" s="64">
        <f t="shared" si="2"/>
        <v>0</v>
      </c>
      <c r="M25"/>
      <c r="N25"/>
      <c r="O25"/>
      <c r="P25"/>
    </row>
    <row r="26" spans="2:16" ht="4.5" customHeight="1">
      <c r="B26" s="55"/>
      <c r="C26" s="56"/>
      <c r="D26" s="57"/>
      <c r="E26" s="58"/>
      <c r="F26" s="57"/>
      <c r="G26"/>
      <c r="H26" s="57"/>
      <c r="I26"/>
      <c r="J26" s="57"/>
      <c r="K26"/>
      <c r="L26" s="57"/>
      <c r="M26"/>
      <c r="N26"/>
      <c r="O26"/>
      <c r="P26"/>
    </row>
    <row r="27" spans="2:16" ht="19.5" customHeight="1">
      <c r="B27" s="80" t="s">
        <v>55</v>
      </c>
      <c r="C27" s="59"/>
      <c r="D27" s="60">
        <f>SUM(D13:D26)</f>
        <v>77378976</v>
      </c>
      <c r="E27" s="61"/>
      <c r="F27" s="60">
        <f>SUM(F13:F26)</f>
        <v>2321364</v>
      </c>
      <c r="G27" s="62"/>
      <c r="H27" s="60">
        <f>SUM(H13:H26)</f>
        <v>1753788</v>
      </c>
      <c r="I27" s="62"/>
      <c r="J27" s="60">
        <f>SUM(J13:J26)</f>
        <v>567576</v>
      </c>
      <c r="K27" s="62"/>
      <c r="L27" s="60"/>
      <c r="M27"/>
      <c r="N27"/>
      <c r="O27"/>
      <c r="P27"/>
    </row>
    <row r="28" spans="4:16" ht="4.5" customHeight="1">
      <c r="D28" s="22"/>
      <c r="F28" s="22"/>
      <c r="G28"/>
      <c r="H28" s="22"/>
      <c r="I28"/>
      <c r="J28" s="22"/>
      <c r="K28"/>
      <c r="L28" s="22"/>
      <c r="M28"/>
      <c r="N28"/>
      <c r="O28"/>
      <c r="P28"/>
    </row>
    <row r="29" spans="7:16" ht="12.75">
      <c r="G29"/>
      <c r="I29"/>
      <c r="K29"/>
      <c r="M29"/>
      <c r="N29"/>
      <c r="O29"/>
      <c r="P29"/>
    </row>
    <row r="30" ht="12.75">
      <c r="B30" s="81" t="s">
        <v>60</v>
      </c>
    </row>
    <row r="31" ht="12.75">
      <c r="B31" s="81"/>
    </row>
    <row r="32" ht="12.75">
      <c r="B32" s="48" t="s">
        <v>66</v>
      </c>
    </row>
    <row r="33" ht="12.75">
      <c r="B33" s="48"/>
    </row>
    <row r="34" spans="2:10" ht="12.75">
      <c r="B34" s="82" t="s">
        <v>61</v>
      </c>
      <c r="C34" s="83"/>
      <c r="D34" s="84"/>
      <c r="E34" s="84"/>
      <c r="F34" s="84"/>
      <c r="G34" s="84"/>
      <c r="H34" s="84"/>
      <c r="I34" s="84"/>
      <c r="J34" s="85"/>
    </row>
    <row r="35" spans="2:10" ht="12.75">
      <c r="B35" s="89" t="s">
        <v>68</v>
      </c>
      <c r="C35" s="90"/>
      <c r="D35" s="91"/>
      <c r="E35" s="91"/>
      <c r="F35" s="91"/>
      <c r="G35" s="91"/>
      <c r="H35" s="91"/>
      <c r="I35" s="91"/>
      <c r="J35" s="92"/>
    </row>
    <row r="36" spans="2:10" ht="12.75">
      <c r="B36" s="89"/>
      <c r="C36" s="90"/>
      <c r="D36" s="91"/>
      <c r="E36" s="91"/>
      <c r="F36" s="91"/>
      <c r="G36" s="91"/>
      <c r="H36" s="91"/>
      <c r="I36" s="91"/>
      <c r="J36" s="92"/>
    </row>
    <row r="37" spans="2:10" ht="12.75">
      <c r="B37" s="93"/>
      <c r="C37" s="94"/>
      <c r="D37" s="95"/>
      <c r="E37" s="95"/>
      <c r="F37" s="95"/>
      <c r="G37" s="95"/>
      <c r="H37" s="95"/>
      <c r="I37" s="95"/>
      <c r="J37" s="96"/>
    </row>
    <row r="40" ht="12.75">
      <c r="B40" s="48" t="s">
        <v>67</v>
      </c>
    </row>
    <row r="42" spans="2:10" ht="12.75">
      <c r="B42" s="82" t="s">
        <v>61</v>
      </c>
      <c r="C42" s="83"/>
      <c r="D42" s="84"/>
      <c r="E42" s="84"/>
      <c r="F42" s="84"/>
      <c r="G42" s="84"/>
      <c r="H42" s="84"/>
      <c r="I42" s="84"/>
      <c r="J42" s="85"/>
    </row>
    <row r="43" spans="2:10" ht="12.75" customHeight="1">
      <c r="B43" s="89" t="s">
        <v>62</v>
      </c>
      <c r="C43" s="97"/>
      <c r="D43" s="97"/>
      <c r="E43" s="97"/>
      <c r="F43" s="97"/>
      <c r="G43" s="97"/>
      <c r="H43" s="97"/>
      <c r="I43" s="97"/>
      <c r="J43" s="98"/>
    </row>
    <row r="44" spans="2:10" ht="12.75">
      <c r="B44" s="89"/>
      <c r="C44" s="97"/>
      <c r="D44" s="97"/>
      <c r="E44" s="97"/>
      <c r="F44" s="97"/>
      <c r="G44" s="97"/>
      <c r="H44" s="97"/>
      <c r="I44" s="97"/>
      <c r="J44" s="98"/>
    </row>
    <row r="45" spans="2:10" ht="12.75">
      <c r="B45" s="89"/>
      <c r="C45" s="97"/>
      <c r="D45" s="97"/>
      <c r="E45" s="97"/>
      <c r="F45" s="97"/>
      <c r="G45" s="97"/>
      <c r="H45" s="97"/>
      <c r="I45" s="97"/>
      <c r="J45" s="98"/>
    </row>
    <row r="46" spans="2:10" ht="12.75">
      <c r="B46" s="93"/>
      <c r="C46" s="99"/>
      <c r="D46" s="99"/>
      <c r="E46" s="99"/>
      <c r="F46" s="99"/>
      <c r="G46" s="99"/>
      <c r="H46" s="99"/>
      <c r="I46" s="99"/>
      <c r="J46" s="100"/>
    </row>
    <row r="49" spans="1:12" ht="15.75">
      <c r="A49" s="63"/>
      <c r="B49" s="19"/>
      <c r="C49" s="19"/>
      <c r="D49" s="44"/>
      <c r="E49" s="44"/>
      <c r="F49" s="44"/>
      <c r="G49" s="44"/>
      <c r="H49" s="44"/>
      <c r="I49" s="44"/>
      <c r="J49" s="44"/>
      <c r="K49" s="44"/>
      <c r="L49" s="74"/>
    </row>
    <row r="50" spans="1:12" ht="12.75">
      <c r="A50" s="45"/>
      <c r="B50" s="19"/>
      <c r="C50" s="19"/>
      <c r="D50" s="44"/>
      <c r="E50" s="44"/>
      <c r="F50" s="44"/>
      <c r="G50" s="44"/>
      <c r="H50" s="44"/>
      <c r="I50" s="44"/>
      <c r="J50" s="44"/>
      <c r="K50" s="44"/>
      <c r="L50" s="44"/>
    </row>
    <row r="51" spans="1:12" ht="12.75">
      <c r="A51" s="46"/>
      <c r="B51" s="19"/>
      <c r="C51" s="19"/>
      <c r="D51" s="44"/>
      <c r="E51" s="47"/>
      <c r="F51" s="44"/>
      <c r="G51" s="44"/>
      <c r="H51" s="44"/>
      <c r="I51" s="44"/>
      <c r="J51" s="44"/>
      <c r="K51" s="44"/>
      <c r="L51" s="44"/>
    </row>
    <row r="52" spans="1:12" ht="12.75">
      <c r="A52" s="43"/>
      <c r="C52" s="19"/>
      <c r="D52" s="44"/>
      <c r="E52" s="47"/>
      <c r="F52" s="44"/>
      <c r="G52"/>
      <c r="H52" s="44"/>
      <c r="I52"/>
      <c r="J52" s="44"/>
      <c r="K52"/>
      <c r="L52" s="44"/>
    </row>
    <row r="53" spans="1:12" ht="12.75">
      <c r="A53" s="43"/>
      <c r="C53" s="19"/>
      <c r="D53" s="44"/>
      <c r="E53" s="47"/>
      <c r="F53" s="44"/>
      <c r="G53"/>
      <c r="H53" s="44"/>
      <c r="I53"/>
      <c r="J53" s="44"/>
      <c r="K53"/>
      <c r="L53" s="44"/>
    </row>
    <row r="54" spans="2:12" ht="12.75">
      <c r="B54" s="87"/>
      <c r="C54" s="87"/>
      <c r="D54" s="87"/>
      <c r="E54" s="87"/>
      <c r="F54" s="87"/>
      <c r="G54" s="87"/>
      <c r="H54" s="87"/>
      <c r="I54" s="87"/>
      <c r="J54" s="87"/>
      <c r="K54" s="87"/>
      <c r="L54" s="87"/>
    </row>
    <row r="55" spans="2:12" ht="12.75">
      <c r="B55" s="87"/>
      <c r="C55" s="87"/>
      <c r="D55" s="87"/>
      <c r="E55" s="87"/>
      <c r="F55" s="87"/>
      <c r="G55" s="87"/>
      <c r="H55" s="87"/>
      <c r="I55" s="87"/>
      <c r="J55" s="87"/>
      <c r="K55" s="87"/>
      <c r="L55" s="87"/>
    </row>
    <row r="58" ht="12.75">
      <c r="H58" s="86"/>
    </row>
    <row r="61" ht="12.75">
      <c r="H61" s="86"/>
    </row>
    <row r="64" ht="12.75">
      <c r="H64" s="86"/>
    </row>
    <row r="67" ht="12.75">
      <c r="H67" s="86"/>
    </row>
  </sheetData>
  <sheetProtection/>
  <mergeCells count="4">
    <mergeCell ref="B7:L8"/>
    <mergeCell ref="B35:J37"/>
    <mergeCell ref="B43:J46"/>
    <mergeCell ref="B54:L55"/>
  </mergeCells>
  <printOptions/>
  <pageMargins left="0.46" right="0.23" top="0.45" bottom="0.58" header="0.31" footer="0.5"/>
  <pageSetup blackAndWhite="1"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M69"/>
  <sheetViews>
    <sheetView zoomScalePageLayoutView="0" workbookViewId="0" topLeftCell="A16">
      <selection activeCell="E38" sqref="E38"/>
    </sheetView>
  </sheetViews>
  <sheetFormatPr defaultColWidth="9.140625" defaultRowHeight="12.75"/>
  <cols>
    <col min="1" max="1" width="2.28125" style="3" customWidth="1"/>
    <col min="2" max="2" width="24.7109375" style="3" customWidth="1"/>
    <col min="3" max="3" width="5.140625" style="3" customWidth="1"/>
    <col min="4" max="4" width="3.57421875" style="3" customWidth="1"/>
    <col min="5" max="5" width="15.140625" style="2" bestFit="1" customWidth="1"/>
    <col min="6" max="6" width="6.00390625" style="3" customWidth="1"/>
    <col min="7" max="7" width="15.140625" style="2" bestFit="1" customWidth="1"/>
    <col min="8" max="8" width="6.00390625" style="3" customWidth="1"/>
    <col min="9" max="9" width="11.421875" style="3" customWidth="1"/>
    <col min="10" max="10" width="4.140625" style="3" customWidth="1"/>
    <col min="11" max="11" width="15.28125" style="3" customWidth="1"/>
    <col min="12" max="12" width="15.140625" style="3" customWidth="1"/>
    <col min="13" max="16384" width="9.140625" style="3" customWidth="1"/>
  </cols>
  <sheetData>
    <row r="1" spans="1:4" ht="12.75">
      <c r="A1" s="1" t="s">
        <v>0</v>
      </c>
      <c r="C1" s="1"/>
      <c r="D1" s="1"/>
    </row>
    <row r="2" spans="1:4" ht="12.75">
      <c r="A2" s="1"/>
      <c r="C2" s="1"/>
      <c r="D2" s="1"/>
    </row>
    <row r="3" ht="12.75">
      <c r="A3" s="1" t="s">
        <v>34</v>
      </c>
    </row>
    <row r="4" ht="12.75">
      <c r="A4" s="1"/>
    </row>
    <row r="5" spans="1:12" ht="12.75">
      <c r="A5" s="1"/>
      <c r="L5" s="35"/>
    </row>
    <row r="6" spans="1:12" ht="12.75">
      <c r="A6" s="1"/>
      <c r="E6" s="18">
        <v>2006</v>
      </c>
      <c r="F6" s="18"/>
      <c r="G6" s="18">
        <v>2005</v>
      </c>
      <c r="H6" s="5"/>
      <c r="L6" s="35"/>
    </row>
    <row r="7" spans="1:12" ht="12.75">
      <c r="A7" s="1"/>
      <c r="E7" s="6"/>
      <c r="F7" s="5"/>
      <c r="G7" s="21" t="s">
        <v>1</v>
      </c>
      <c r="H7" s="5"/>
      <c r="L7" s="35"/>
    </row>
    <row r="8" spans="1:12" ht="12.75">
      <c r="A8" s="1"/>
      <c r="E8" s="6"/>
      <c r="F8" s="5"/>
      <c r="G8" s="6" t="s">
        <v>21</v>
      </c>
      <c r="H8" s="5"/>
      <c r="L8" s="35"/>
    </row>
    <row r="9" spans="5:12" ht="12.75">
      <c r="E9" s="7" t="s">
        <v>2</v>
      </c>
      <c r="F9" s="8"/>
      <c r="G9" s="7" t="s">
        <v>2</v>
      </c>
      <c r="H9" s="8"/>
      <c r="L9" s="35"/>
    </row>
    <row r="10" spans="5:12" ht="12.75">
      <c r="E10" s="7"/>
      <c r="F10" s="8"/>
      <c r="G10" s="7"/>
      <c r="H10" s="8"/>
      <c r="L10" s="35"/>
    </row>
    <row r="11" spans="5:8" ht="12.75">
      <c r="E11" s="7"/>
      <c r="F11" s="8"/>
      <c r="G11" s="7"/>
      <c r="H11" s="8"/>
    </row>
    <row r="12" spans="1:3" ht="12.75">
      <c r="A12" s="1" t="s">
        <v>3</v>
      </c>
      <c r="C12" s="1"/>
    </row>
    <row r="13" ht="12.75">
      <c r="L13" s="35"/>
    </row>
    <row r="14" spans="2:9" ht="12.75">
      <c r="B14" s="3" t="s">
        <v>4</v>
      </c>
      <c r="E14" s="23">
        <v>8526907</v>
      </c>
      <c r="F14" s="24"/>
      <c r="G14" s="23">
        <v>4114447</v>
      </c>
      <c r="H14" s="9"/>
      <c r="I14" s="33">
        <f>+E14-G14</f>
        <v>4412460</v>
      </c>
    </row>
    <row r="15" spans="2:9" ht="12.75">
      <c r="B15" s="3" t="s">
        <v>5</v>
      </c>
      <c r="E15" s="23">
        <v>874143</v>
      </c>
      <c r="F15" s="24"/>
      <c r="G15" s="23">
        <v>698815</v>
      </c>
      <c r="H15" s="9"/>
      <c r="I15" s="33">
        <f>+E15-G15</f>
        <v>175328</v>
      </c>
    </row>
    <row r="16" spans="2:12" ht="12.75">
      <c r="B16" s="3" t="s">
        <v>6</v>
      </c>
      <c r="E16" s="23">
        <v>8181</v>
      </c>
      <c r="F16" s="24"/>
      <c r="G16" s="23">
        <v>72131</v>
      </c>
      <c r="H16" s="9"/>
      <c r="I16" s="33">
        <f>+E16-G16</f>
        <v>-63950</v>
      </c>
      <c r="K16" s="34" t="s">
        <v>35</v>
      </c>
      <c r="L16" s="35"/>
    </row>
    <row r="17" spans="2:12" ht="12.75">
      <c r="B17" s="3" t="s">
        <v>7</v>
      </c>
      <c r="E17" s="23">
        <v>3423164</v>
      </c>
      <c r="F17" s="24"/>
      <c r="G17" s="23">
        <v>2706071</v>
      </c>
      <c r="H17" s="9"/>
      <c r="I17" s="33">
        <f>+E17-G17</f>
        <v>717093</v>
      </c>
      <c r="K17" s="3" t="s">
        <v>36</v>
      </c>
      <c r="L17" s="35">
        <f>+G23</f>
        <v>894425</v>
      </c>
    </row>
    <row r="18" spans="2:13" ht="12.75">
      <c r="B18" s="3" t="s">
        <v>8</v>
      </c>
      <c r="E18" s="23">
        <v>8096163</v>
      </c>
      <c r="F18" s="24"/>
      <c r="G18" s="23">
        <v>5057920</v>
      </c>
      <c r="H18" s="11"/>
      <c r="I18" s="33">
        <f>+E18-G18</f>
        <v>3038243</v>
      </c>
      <c r="K18" s="3" t="s">
        <v>37</v>
      </c>
      <c r="L18" s="35">
        <v>630462</v>
      </c>
      <c r="M18" s="35"/>
    </row>
    <row r="19" spans="1:13" ht="24.75" customHeight="1">
      <c r="A19" s="1" t="s">
        <v>22</v>
      </c>
      <c r="E19" s="25">
        <f>SUM(E14:E18)</f>
        <v>20928558</v>
      </c>
      <c r="F19" s="24"/>
      <c r="G19" s="25">
        <v>12649384</v>
      </c>
      <c r="H19" s="11"/>
      <c r="K19" s="3" t="s">
        <v>38</v>
      </c>
      <c r="L19" s="35">
        <v>-285868</v>
      </c>
      <c r="M19" s="35"/>
    </row>
    <row r="20" spans="5:12" ht="12.75">
      <c r="E20" s="23"/>
      <c r="F20" s="24"/>
      <c r="G20" s="23"/>
      <c r="H20" s="12"/>
      <c r="K20" s="3" t="s">
        <v>30</v>
      </c>
      <c r="L20" s="38" t="e">
        <f>+#REF!</f>
        <v>#REF!</v>
      </c>
    </row>
    <row r="21" spans="1:12" ht="12.75">
      <c r="A21" s="1" t="s">
        <v>9</v>
      </c>
      <c r="E21" s="23"/>
      <c r="F21" s="24"/>
      <c r="G21" s="23"/>
      <c r="H21" s="11"/>
      <c r="L21" s="41"/>
    </row>
    <row r="22" spans="2:13" ht="12.75">
      <c r="B22" s="1"/>
      <c r="E22" s="23"/>
      <c r="F22" s="24"/>
      <c r="G22" s="23"/>
      <c r="H22" s="11"/>
      <c r="K22" s="3" t="s">
        <v>39</v>
      </c>
      <c r="L22" s="36" t="e">
        <f>SUM(L17:L20)</f>
        <v>#REF!</v>
      </c>
      <c r="M22" s="33"/>
    </row>
    <row r="23" spans="2:12" ht="12.75">
      <c r="B23" s="3" t="s">
        <v>10</v>
      </c>
      <c r="E23" s="23">
        <v>927300</v>
      </c>
      <c r="F23" s="24"/>
      <c r="G23" s="23">
        <v>894425</v>
      </c>
      <c r="H23" s="11"/>
      <c r="I23" s="33">
        <f>+E23-G23</f>
        <v>32875</v>
      </c>
      <c r="L23" s="35"/>
    </row>
    <row r="24" spans="2:13" ht="12.75">
      <c r="B24" s="3" t="s">
        <v>11</v>
      </c>
      <c r="E24" s="23">
        <v>44567</v>
      </c>
      <c r="F24" s="24"/>
      <c r="G24" s="23">
        <v>44567</v>
      </c>
      <c r="H24" s="11"/>
      <c r="I24" s="33">
        <f>+E24-G24</f>
        <v>0</v>
      </c>
      <c r="M24" s="33"/>
    </row>
    <row r="25" spans="2:13" ht="12.75">
      <c r="B25" s="3" t="s">
        <v>31</v>
      </c>
      <c r="E25" s="23">
        <f>14494-1</f>
        <v>14493</v>
      </c>
      <c r="F25" s="24"/>
      <c r="G25" s="23">
        <f>14494-1</f>
        <v>14493</v>
      </c>
      <c r="H25" s="11"/>
      <c r="I25" s="33">
        <f>+E25-G25</f>
        <v>0</v>
      </c>
      <c r="K25" s="3" t="s">
        <v>42</v>
      </c>
      <c r="L25" s="33">
        <f>SUM(L18:L19)</f>
        <v>344594</v>
      </c>
      <c r="M25" s="33"/>
    </row>
    <row r="26" spans="1:13" ht="23.25" customHeight="1">
      <c r="A26" s="1" t="s">
        <v>23</v>
      </c>
      <c r="E26" s="25">
        <f>SUM(E23:E25)</f>
        <v>986360</v>
      </c>
      <c r="F26" s="24"/>
      <c r="G26" s="25">
        <f>SUM(G23:G25)</f>
        <v>953485</v>
      </c>
      <c r="H26" s="11"/>
      <c r="M26" s="33"/>
    </row>
    <row r="27" spans="5:8" ht="12.75">
      <c r="E27" s="23"/>
      <c r="F27" s="24"/>
      <c r="G27" s="23"/>
      <c r="H27" s="12"/>
    </row>
    <row r="28" spans="1:8" ht="12.75">
      <c r="A28" s="1" t="s">
        <v>24</v>
      </c>
      <c r="E28" s="26">
        <f>+E19+E26</f>
        <v>21914918</v>
      </c>
      <c r="F28" s="24"/>
      <c r="G28" s="26">
        <f>+G19+G26</f>
        <v>13602869</v>
      </c>
      <c r="H28" s="11"/>
    </row>
    <row r="29" spans="5:8" ht="12.75">
      <c r="E29" s="23"/>
      <c r="F29" s="24"/>
      <c r="G29" s="23"/>
      <c r="H29" s="12"/>
    </row>
    <row r="30" spans="1:8" ht="12.75">
      <c r="A30" s="1" t="s">
        <v>12</v>
      </c>
      <c r="E30" s="23"/>
      <c r="F30" s="24"/>
      <c r="G30" s="23"/>
      <c r="H30" s="12"/>
    </row>
    <row r="31" spans="2:8" ht="12.75">
      <c r="B31" s="1"/>
      <c r="E31" s="23"/>
      <c r="F31" s="24"/>
      <c r="G31" s="23"/>
      <c r="H31" s="12"/>
    </row>
    <row r="32" spans="2:9" ht="12.75">
      <c r="B32" s="3" t="s">
        <v>13</v>
      </c>
      <c r="E32" s="23">
        <v>4397266</v>
      </c>
      <c r="F32" s="24"/>
      <c r="G32" s="23">
        <v>570980</v>
      </c>
      <c r="H32" s="12"/>
      <c r="I32" s="33">
        <f>+E32-G32</f>
        <v>3826286</v>
      </c>
    </row>
    <row r="33" spans="2:9" ht="12.75">
      <c r="B33" s="3" t="s">
        <v>33</v>
      </c>
      <c r="E33" s="23">
        <v>3227359</v>
      </c>
      <c r="F33" s="24"/>
      <c r="G33" s="23">
        <v>3122092</v>
      </c>
      <c r="H33" s="11"/>
      <c r="I33" s="33">
        <f>+E33-G33</f>
        <v>105267</v>
      </c>
    </row>
    <row r="34" spans="2:9" ht="12.75">
      <c r="B34" s="3" t="s">
        <v>32</v>
      </c>
      <c r="E34" s="23">
        <v>6622614</v>
      </c>
      <c r="F34" s="24"/>
      <c r="G34" s="23">
        <v>977922</v>
      </c>
      <c r="H34" s="13"/>
      <c r="I34" s="33">
        <f>+E34-G34</f>
        <v>5644692</v>
      </c>
    </row>
    <row r="35" spans="1:8" ht="23.25" customHeight="1">
      <c r="A35" s="1" t="s">
        <v>25</v>
      </c>
      <c r="E35" s="25">
        <f>SUM(E32:E34)</f>
        <v>14247239</v>
      </c>
      <c r="F35" s="24"/>
      <c r="G35" s="25">
        <f>SUM(G32:G34)</f>
        <v>4670994</v>
      </c>
      <c r="H35" s="11"/>
    </row>
    <row r="36" spans="5:8" ht="12.75">
      <c r="E36" s="23"/>
      <c r="F36" s="24"/>
      <c r="G36" s="23"/>
      <c r="H36" s="12"/>
    </row>
    <row r="37" spans="1:8" ht="12.75">
      <c r="A37" s="1" t="s">
        <v>14</v>
      </c>
      <c r="E37" s="23"/>
      <c r="F37" s="24"/>
      <c r="G37" s="23"/>
      <c r="H37" s="12"/>
    </row>
    <row r="38" spans="5:11" ht="12.75">
      <c r="E38" s="23"/>
      <c r="F38" s="24"/>
      <c r="G38" s="23"/>
      <c r="H38" s="14"/>
      <c r="K38" s="37" t="s">
        <v>15</v>
      </c>
    </row>
    <row r="39" spans="2:12" ht="12.75">
      <c r="B39" s="3" t="s">
        <v>15</v>
      </c>
      <c r="E39" s="23">
        <v>835383</v>
      </c>
      <c r="F39" s="24"/>
      <c r="G39" s="23">
        <v>848059</v>
      </c>
      <c r="H39" s="14"/>
      <c r="I39" s="33">
        <f>+E39-G39</f>
        <v>-12676</v>
      </c>
      <c r="K39" s="3" t="s">
        <v>36</v>
      </c>
      <c r="L39" s="23">
        <v>848059</v>
      </c>
    </row>
    <row r="40" spans="1:12" ht="23.25" customHeight="1">
      <c r="A40" s="1" t="s">
        <v>26</v>
      </c>
      <c r="E40" s="25">
        <f>SUM(E39)</f>
        <v>835383</v>
      </c>
      <c r="F40" s="24"/>
      <c r="G40" s="25">
        <f>SUM(G39)</f>
        <v>848059</v>
      </c>
      <c r="H40" s="14"/>
      <c r="K40" s="3" t="s">
        <v>40</v>
      </c>
      <c r="L40" s="35">
        <v>229080</v>
      </c>
    </row>
    <row r="41" spans="5:12" ht="12.75">
      <c r="E41" s="27"/>
      <c r="F41" s="24"/>
      <c r="G41" s="27"/>
      <c r="H41" s="12"/>
      <c r="K41" s="3" t="s">
        <v>41</v>
      </c>
      <c r="L41" s="35">
        <f>(-30193*8.01)+90</f>
        <v>-241756</v>
      </c>
    </row>
    <row r="42" spans="1:12" ht="12.75">
      <c r="A42" s="1" t="s">
        <v>27</v>
      </c>
      <c r="E42" s="28">
        <f>+E35+E40</f>
        <v>15082622</v>
      </c>
      <c r="F42" s="29"/>
      <c r="G42" s="28">
        <f>+G35+G40</f>
        <v>5519053</v>
      </c>
      <c r="H42" s="14"/>
      <c r="L42" s="39"/>
    </row>
    <row r="43" spans="5:12" ht="12.75">
      <c r="E43" s="23"/>
      <c r="F43" s="24"/>
      <c r="G43" s="23"/>
      <c r="H43" s="14"/>
      <c r="K43" s="3" t="s">
        <v>39</v>
      </c>
      <c r="L43" s="40">
        <f>SUM(L39:L42)</f>
        <v>835383</v>
      </c>
    </row>
    <row r="44" spans="1:8" ht="12.75">
      <c r="A44" s="1" t="s">
        <v>16</v>
      </c>
      <c r="E44" s="23"/>
      <c r="F44" s="24"/>
      <c r="G44" s="23"/>
      <c r="H44" s="11"/>
    </row>
    <row r="45" spans="2:12" ht="12.75">
      <c r="B45" s="1"/>
      <c r="E45" s="23"/>
      <c r="F45" s="24"/>
      <c r="G45" s="23"/>
      <c r="H45" s="11"/>
      <c r="L45" s="33"/>
    </row>
    <row r="46" spans="2:9" ht="12.75">
      <c r="B46" s="3" t="s">
        <v>17</v>
      </c>
      <c r="E46" s="23">
        <v>102400</v>
      </c>
      <c r="F46" s="24"/>
      <c r="G46" s="23">
        <v>102400</v>
      </c>
      <c r="H46" s="9"/>
      <c r="I46" s="33">
        <f>+E46-G46</f>
        <v>0</v>
      </c>
    </row>
    <row r="47" spans="2:9" ht="12.75">
      <c r="B47" s="3" t="s">
        <v>18</v>
      </c>
      <c r="E47" s="23">
        <v>51200</v>
      </c>
      <c r="F47" s="24"/>
      <c r="G47" s="23">
        <v>51200</v>
      </c>
      <c r="H47" s="9"/>
      <c r="I47" s="33">
        <f>+E47-G47</f>
        <v>0</v>
      </c>
    </row>
    <row r="48" spans="2:9" ht="12.75">
      <c r="B48" s="3" t="s">
        <v>19</v>
      </c>
      <c r="E48" s="23">
        <v>59577</v>
      </c>
      <c r="F48" s="24"/>
      <c r="G48" s="23">
        <v>59949</v>
      </c>
      <c r="H48" s="9"/>
      <c r="I48" s="33">
        <f>+E48-G48</f>
        <v>-372</v>
      </c>
    </row>
    <row r="49" spans="2:9" ht="12.75">
      <c r="B49" s="3" t="s">
        <v>20</v>
      </c>
      <c r="E49" s="23">
        <v>6619119</v>
      </c>
      <c r="F49" s="24"/>
      <c r="G49" s="23">
        <v>7870267</v>
      </c>
      <c r="H49" s="9"/>
      <c r="I49" s="33">
        <f>+E49-G49</f>
        <v>-1251148</v>
      </c>
    </row>
    <row r="50" spans="5:8" ht="12.75">
      <c r="E50" s="30"/>
      <c r="F50" s="29"/>
      <c r="G50" s="30"/>
      <c r="H50" s="9"/>
    </row>
    <row r="51" spans="1:8" ht="12.75">
      <c r="A51" s="1" t="s">
        <v>28</v>
      </c>
      <c r="E51" s="28">
        <f>SUM(E46:E50)</f>
        <v>6832296</v>
      </c>
      <c r="F51" s="29"/>
      <c r="G51" s="28">
        <f>SUM(G46:G50)</f>
        <v>8083816</v>
      </c>
      <c r="H51" s="9"/>
    </row>
    <row r="52" spans="5:8" ht="12.75">
      <c r="E52" s="31"/>
      <c r="F52" s="29"/>
      <c r="G52" s="31"/>
      <c r="H52" s="9"/>
    </row>
    <row r="53" spans="1:8" ht="13.5" thickBot="1">
      <c r="A53" s="1" t="s">
        <v>29</v>
      </c>
      <c r="E53" s="32">
        <f>+E42+E51</f>
        <v>21914918</v>
      </c>
      <c r="F53" s="29"/>
      <c r="G53" s="32">
        <f>+G42+G51</f>
        <v>13602869</v>
      </c>
      <c r="H53" s="9"/>
    </row>
    <row r="54" spans="1:8" ht="13.5" thickTop="1">
      <c r="A54" s="1"/>
      <c r="E54" s="10"/>
      <c r="F54" s="9"/>
      <c r="G54" s="10"/>
      <c r="H54" s="9"/>
    </row>
    <row r="55" ht="12.75">
      <c r="A55" s="4"/>
    </row>
    <row r="56" ht="12.75">
      <c r="B56" s="4"/>
    </row>
    <row r="57" spans="2:5" ht="12.75">
      <c r="B57" s="4"/>
      <c r="E57" s="42"/>
    </row>
    <row r="58" ht="12.75">
      <c r="B58" s="4"/>
    </row>
    <row r="59" ht="22.5" customHeight="1">
      <c r="B59" s="4"/>
    </row>
    <row r="60" ht="12.75">
      <c r="B60" s="4"/>
    </row>
    <row r="61" spans="2:8" ht="12.75">
      <c r="B61" s="101"/>
      <c r="C61" s="101"/>
      <c r="D61" s="101"/>
      <c r="E61" s="15"/>
      <c r="F61" s="8"/>
      <c r="H61" s="8"/>
    </row>
    <row r="62" spans="2:8" ht="12.75">
      <c r="B62" s="101"/>
      <c r="C62" s="101"/>
      <c r="D62" s="101"/>
      <c r="E62" s="15"/>
      <c r="F62" s="8"/>
      <c r="H62" s="8"/>
    </row>
    <row r="63" spans="2:8" ht="12.75">
      <c r="B63" s="101"/>
      <c r="C63" s="101"/>
      <c r="D63" s="101"/>
      <c r="E63" s="16"/>
      <c r="F63" s="17"/>
      <c r="H63" s="17"/>
    </row>
    <row r="69" spans="5:8" ht="12.75">
      <c r="E69" s="10"/>
      <c r="F69" s="12"/>
      <c r="G69" s="10"/>
      <c r="H69" s="12"/>
    </row>
  </sheetData>
  <sheetProtection/>
  <mergeCells count="3">
    <mergeCell ref="B61:D61"/>
    <mergeCell ref="B62:D62"/>
    <mergeCell ref="B63:D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Extreme</cp:lastModifiedBy>
  <cp:lastPrinted>2010-07-24T11:46:29Z</cp:lastPrinted>
  <dcterms:created xsi:type="dcterms:W3CDTF">2006-04-20T18:46:59Z</dcterms:created>
  <dcterms:modified xsi:type="dcterms:W3CDTF">2013-09-26T22:29:10Z</dcterms:modified>
  <cp:category/>
  <cp:version/>
  <cp:contentType/>
  <cp:contentStatus/>
</cp:coreProperties>
</file>